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RITHA\Desktop\"/>
    </mc:Choice>
  </mc:AlternateContent>
  <xr:revisionPtr revIDLastSave="0" documentId="8_{FCAC9DB2-F275-4DE1-9C0B-21FE79CA6835}" xr6:coauthVersionLast="45" xr6:coauthVersionMax="45" xr10:uidLastSave="{00000000-0000-0000-0000-000000000000}"/>
  <bookViews>
    <workbookView xWindow="-108" yWindow="-108" windowWidth="23256" windowHeight="12576" xr2:uid="{0DA11286-BB05-4924-8C45-65AB387300A1}"/>
  </bookViews>
  <sheets>
    <sheet name="Overall Ranking with All Scores" sheetId="5" r:id="rId1"/>
    <sheet name="Anti-Corruption Programmes" sheetId="1" r:id="rId2"/>
    <sheet name="Organisational Transparency" sheetId="3" r:id="rId3"/>
    <sheet name="Domestic Financial Reporting" sheetId="2" r:id="rId4"/>
    <sheet name="Country by Country Reporting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1" i="5" l="1"/>
  <c r="H11" i="5" s="1"/>
  <c r="G10" i="5"/>
  <c r="H10" i="5" s="1"/>
  <c r="AK18" i="1"/>
  <c r="AG12" i="3" l="1"/>
  <c r="AG13" i="3"/>
  <c r="D55" i="5" l="1"/>
  <c r="G9" i="5" l="1"/>
  <c r="F55" i="5" l="1"/>
  <c r="E55" i="5"/>
  <c r="G54" i="5"/>
  <c r="H54" i="5" s="1"/>
  <c r="G53" i="5"/>
  <c r="H53" i="5" s="1"/>
  <c r="G52" i="5"/>
  <c r="H52" i="5" s="1"/>
  <c r="G51" i="5"/>
  <c r="H51" i="5" s="1"/>
  <c r="G50" i="5"/>
  <c r="H50" i="5" s="1"/>
  <c r="G49" i="5"/>
  <c r="H49" i="5" s="1"/>
  <c r="G48" i="5"/>
  <c r="H48" i="5" s="1"/>
  <c r="G47" i="5"/>
  <c r="H47" i="5" s="1"/>
  <c r="G46" i="5"/>
  <c r="H46" i="5" s="1"/>
  <c r="G45" i="5"/>
  <c r="H45" i="5" s="1"/>
  <c r="G44" i="5"/>
  <c r="H44" i="5" s="1"/>
  <c r="G43" i="5"/>
  <c r="H43" i="5" s="1"/>
  <c r="G42" i="5"/>
  <c r="H42" i="5" s="1"/>
  <c r="G41" i="5"/>
  <c r="H41" i="5" s="1"/>
  <c r="G40" i="5"/>
  <c r="H40" i="5" s="1"/>
  <c r="G39" i="5"/>
  <c r="H39" i="5" s="1"/>
  <c r="G37" i="5"/>
  <c r="H37" i="5" s="1"/>
  <c r="G38" i="5"/>
  <c r="H38" i="5" s="1"/>
  <c r="G36" i="5"/>
  <c r="H36" i="5" s="1"/>
  <c r="G35" i="5"/>
  <c r="H35" i="5" s="1"/>
  <c r="G34" i="5"/>
  <c r="H34" i="5" s="1"/>
  <c r="G33" i="5"/>
  <c r="H33" i="5" s="1"/>
  <c r="G32" i="5"/>
  <c r="H32" i="5" s="1"/>
  <c r="G31" i="5"/>
  <c r="H31" i="5" s="1"/>
  <c r="G28" i="5"/>
  <c r="H28" i="5" s="1"/>
  <c r="G30" i="5"/>
  <c r="H30" i="5" s="1"/>
  <c r="G29" i="5"/>
  <c r="H29" i="5" s="1"/>
  <c r="G27" i="5"/>
  <c r="H27" i="5" s="1"/>
  <c r="G26" i="5"/>
  <c r="H26" i="5" s="1"/>
  <c r="G25" i="5"/>
  <c r="H25" i="5" s="1"/>
  <c r="G24" i="5"/>
  <c r="H24" i="5" s="1"/>
  <c r="G23" i="5"/>
  <c r="H23" i="5" s="1"/>
  <c r="G22" i="5"/>
  <c r="H22" i="5" s="1"/>
  <c r="G21" i="5"/>
  <c r="H21" i="5" s="1"/>
  <c r="G20" i="5"/>
  <c r="H20" i="5" s="1"/>
  <c r="G19" i="5"/>
  <c r="H19" i="5" s="1"/>
  <c r="G18" i="5"/>
  <c r="H18" i="5" s="1"/>
  <c r="G17" i="5"/>
  <c r="H17" i="5" s="1"/>
  <c r="G16" i="5"/>
  <c r="H16" i="5" s="1"/>
  <c r="G15" i="5"/>
  <c r="H15" i="5" s="1"/>
  <c r="G14" i="5"/>
  <c r="H14" i="5" s="1"/>
  <c r="G13" i="5"/>
  <c r="H13" i="5" s="1"/>
  <c r="G12" i="5"/>
  <c r="H12" i="5" s="1"/>
  <c r="H9" i="5"/>
  <c r="G8" i="5"/>
  <c r="H8" i="5" s="1"/>
  <c r="G7" i="5"/>
  <c r="H7" i="5" s="1"/>
  <c r="G6" i="5"/>
  <c r="H6" i="5" s="1"/>
  <c r="G5" i="5"/>
  <c r="G55" i="5" l="1"/>
  <c r="H55" i="5" s="1"/>
  <c r="H5" i="5"/>
  <c r="U12" i="3"/>
  <c r="G13" i="3"/>
  <c r="G12" i="3"/>
  <c r="F13" i="3"/>
  <c r="E13" i="3"/>
  <c r="F12" i="3"/>
  <c r="E12" i="3"/>
  <c r="AI18" i="1"/>
  <c r="AI17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J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E17" i="1"/>
  <c r="J20" i="4" l="1"/>
  <c r="J19" i="4"/>
  <c r="J11" i="4"/>
  <c r="J10" i="4"/>
  <c r="J129" i="4" l="1"/>
  <c r="J130" i="4" s="1"/>
  <c r="BB17" i="1"/>
  <c r="U128" i="4" l="1"/>
  <c r="U127" i="4"/>
  <c r="K20" i="4"/>
  <c r="K19" i="4"/>
  <c r="U55" i="4" l="1"/>
  <c r="U119" i="4"/>
  <c r="U118" i="4"/>
  <c r="U110" i="4"/>
  <c r="U109" i="4"/>
  <c r="U101" i="4"/>
  <c r="U100" i="4"/>
  <c r="U92" i="4"/>
  <c r="U91" i="4"/>
  <c r="U83" i="4"/>
  <c r="U82" i="4"/>
  <c r="H11" i="4"/>
  <c r="H10" i="4"/>
  <c r="H129" i="4" s="1"/>
  <c r="H130" i="4" s="1"/>
  <c r="R74" i="4"/>
  <c r="R73" i="4"/>
  <c r="R65" i="4"/>
  <c r="R64" i="4"/>
  <c r="R56" i="4"/>
  <c r="R55" i="4"/>
  <c r="R47" i="4"/>
  <c r="R46" i="4"/>
  <c r="R38" i="4"/>
  <c r="R37" i="4"/>
  <c r="R29" i="4"/>
  <c r="R28" i="4"/>
  <c r="R20" i="4"/>
  <c r="R19" i="4"/>
  <c r="R11" i="4"/>
  <c r="R10" i="4"/>
  <c r="T92" i="4"/>
  <c r="T91" i="4"/>
  <c r="T83" i="4"/>
  <c r="T82" i="4"/>
  <c r="T74" i="4"/>
  <c r="T73" i="4"/>
  <c r="S92" i="4"/>
  <c r="S91" i="4"/>
  <c r="S83" i="4"/>
  <c r="S82" i="4"/>
  <c r="S74" i="4"/>
  <c r="S73" i="4"/>
  <c r="S65" i="4"/>
  <c r="S64" i="4"/>
  <c r="G11" i="4"/>
  <c r="G10" i="4"/>
  <c r="G129" i="4" s="1"/>
  <c r="G130" i="4" s="1"/>
  <c r="R129" i="4" l="1"/>
  <c r="R130" i="4" s="1"/>
  <c r="AZ13" i="3" l="1"/>
  <c r="AZ12" i="3"/>
  <c r="V17" i="1" l="1"/>
  <c r="AX13" i="3" l="1"/>
  <c r="K11" i="4"/>
  <c r="K10" i="4"/>
  <c r="K129" i="4" s="1"/>
  <c r="K130" i="4" s="1"/>
  <c r="F11" i="4"/>
  <c r="F10" i="4"/>
  <c r="F129" i="4" s="1"/>
  <c r="F130" i="4" s="1"/>
  <c r="E11" i="4"/>
  <c r="E10" i="4"/>
  <c r="E129" i="4" s="1"/>
  <c r="E130" i="4" s="1"/>
  <c r="U74" i="4"/>
  <c r="U73" i="4"/>
  <c r="U65" i="4"/>
  <c r="U64" i="4"/>
  <c r="T65" i="4"/>
  <c r="T64" i="4"/>
  <c r="U56" i="4"/>
  <c r="T56" i="4"/>
  <c r="T55" i="4"/>
  <c r="Q56" i="4"/>
  <c r="Q55" i="4"/>
  <c r="S56" i="4"/>
  <c r="S55" i="4"/>
  <c r="U47" i="4"/>
  <c r="U46" i="4"/>
  <c r="T47" i="4"/>
  <c r="T46" i="4"/>
  <c r="Q47" i="4"/>
  <c r="Q46" i="4"/>
  <c r="S47" i="4"/>
  <c r="S46" i="4"/>
  <c r="P47" i="4"/>
  <c r="P46" i="4"/>
  <c r="O47" i="4"/>
  <c r="O46" i="4"/>
  <c r="U38" i="4"/>
  <c r="U37" i="4"/>
  <c r="T38" i="4"/>
  <c r="T37" i="4"/>
  <c r="Q38" i="4"/>
  <c r="Q37" i="4"/>
  <c r="S38" i="4"/>
  <c r="S37" i="4"/>
  <c r="P38" i="4"/>
  <c r="P37" i="4"/>
  <c r="O38" i="4"/>
  <c r="O37" i="4"/>
  <c r="N38" i="4"/>
  <c r="N37" i="4"/>
  <c r="U29" i="4"/>
  <c r="U28" i="4"/>
  <c r="T29" i="4"/>
  <c r="T28" i="4"/>
  <c r="Q29" i="4"/>
  <c r="Q28" i="4"/>
  <c r="S29" i="4"/>
  <c r="S28" i="4"/>
  <c r="P29" i="4"/>
  <c r="P28" i="4"/>
  <c r="O29" i="4"/>
  <c r="O28" i="4"/>
  <c r="N29" i="4"/>
  <c r="N28" i="4"/>
  <c r="M29" i="4"/>
  <c r="M28" i="4"/>
  <c r="M19" i="4"/>
  <c r="U20" i="4"/>
  <c r="U19" i="4"/>
  <c r="T20" i="4"/>
  <c r="T19" i="4"/>
  <c r="Q20" i="4"/>
  <c r="Q19" i="4"/>
  <c r="S20" i="4"/>
  <c r="S19" i="4"/>
  <c r="P20" i="4"/>
  <c r="P19" i="4"/>
  <c r="O20" i="4"/>
  <c r="O19" i="4"/>
  <c r="U11" i="4"/>
  <c r="T11" i="4"/>
  <c r="Q11" i="4"/>
  <c r="S11" i="4"/>
  <c r="P11" i="4"/>
  <c r="O11" i="4"/>
  <c r="U10" i="4"/>
  <c r="T10" i="4"/>
  <c r="Q10" i="4"/>
  <c r="S10" i="4"/>
  <c r="P10" i="4"/>
  <c r="O10" i="4"/>
  <c r="N20" i="4"/>
  <c r="N19" i="4"/>
  <c r="N11" i="4"/>
  <c r="N10" i="4"/>
  <c r="M20" i="4"/>
  <c r="M11" i="4"/>
  <c r="M10" i="4"/>
  <c r="L20" i="4"/>
  <c r="L19" i="4"/>
  <c r="L11" i="4"/>
  <c r="L10" i="4"/>
  <c r="I20" i="4"/>
  <c r="I19" i="4"/>
  <c r="I11" i="4"/>
  <c r="I10" i="4"/>
  <c r="BB10" i="2"/>
  <c r="BB9" i="2"/>
  <c r="BA10" i="2"/>
  <c r="BA9" i="2"/>
  <c r="AZ10" i="2"/>
  <c r="AZ9" i="2"/>
  <c r="AY10" i="2"/>
  <c r="AY9" i="2"/>
  <c r="AX10" i="2"/>
  <c r="AX9" i="2"/>
  <c r="AW10" i="2"/>
  <c r="AW9" i="2"/>
  <c r="AV10" i="2"/>
  <c r="AV9" i="2"/>
  <c r="AU10" i="2"/>
  <c r="AU9" i="2"/>
  <c r="AT10" i="2"/>
  <c r="AT9" i="2"/>
  <c r="AS10" i="2"/>
  <c r="AS9" i="2"/>
  <c r="AR10" i="2"/>
  <c r="AR9" i="2"/>
  <c r="AQ10" i="2"/>
  <c r="AQ9" i="2"/>
  <c r="AP10" i="2"/>
  <c r="AP9" i="2"/>
  <c r="AO10" i="2"/>
  <c r="AO9" i="2"/>
  <c r="AN10" i="2"/>
  <c r="AN9" i="2"/>
  <c r="AM10" i="2"/>
  <c r="AM9" i="2"/>
  <c r="AL10" i="2"/>
  <c r="AL9" i="2"/>
  <c r="AK10" i="2"/>
  <c r="AK9" i="2"/>
  <c r="AI10" i="2"/>
  <c r="AI9" i="2"/>
  <c r="AJ10" i="2"/>
  <c r="AJ9" i="2"/>
  <c r="AH10" i="2"/>
  <c r="AH9" i="2"/>
  <c r="AG10" i="2"/>
  <c r="AG9" i="2"/>
  <c r="AF10" i="2"/>
  <c r="AF9" i="2"/>
  <c r="AE10" i="2"/>
  <c r="AE9" i="2"/>
  <c r="AD10" i="2"/>
  <c r="AD9" i="2"/>
  <c r="AC10" i="2"/>
  <c r="AC9" i="2"/>
  <c r="AB10" i="2"/>
  <c r="AB9" i="2"/>
  <c r="AA10" i="2"/>
  <c r="AA9" i="2"/>
  <c r="Z10" i="2"/>
  <c r="Z9" i="2"/>
  <c r="Y10" i="2"/>
  <c r="Y9" i="2"/>
  <c r="X10" i="2"/>
  <c r="X9" i="2"/>
  <c r="W10" i="2"/>
  <c r="W9" i="2"/>
  <c r="V10" i="2"/>
  <c r="V9" i="2"/>
  <c r="U10" i="2"/>
  <c r="U9" i="2"/>
  <c r="T10" i="2"/>
  <c r="T9" i="2"/>
  <c r="S10" i="2"/>
  <c r="S9" i="2"/>
  <c r="R10" i="2"/>
  <c r="R9" i="2"/>
  <c r="Q10" i="2"/>
  <c r="Q9" i="2"/>
  <c r="P10" i="2"/>
  <c r="P9" i="2"/>
  <c r="O10" i="2"/>
  <c r="O9" i="2"/>
  <c r="N10" i="2"/>
  <c r="N9" i="2"/>
  <c r="M10" i="2"/>
  <c r="M9" i="2"/>
  <c r="L10" i="2"/>
  <c r="L9" i="2"/>
  <c r="K10" i="2"/>
  <c r="K9" i="2"/>
  <c r="J10" i="2"/>
  <c r="J9" i="2"/>
  <c r="I10" i="2"/>
  <c r="I9" i="2"/>
  <c r="H10" i="2"/>
  <c r="H9" i="2"/>
  <c r="G10" i="2"/>
  <c r="G9" i="2"/>
  <c r="F10" i="2"/>
  <c r="F9" i="2"/>
  <c r="E10" i="2"/>
  <c r="E9" i="2"/>
  <c r="BB13" i="3"/>
  <c r="BB12" i="3"/>
  <c r="BA13" i="3"/>
  <c r="BA12" i="3"/>
  <c r="AX12" i="3"/>
  <c r="AW13" i="3"/>
  <c r="AW12" i="3"/>
  <c r="AV13" i="3"/>
  <c r="AV12" i="3"/>
  <c r="AT13" i="3"/>
  <c r="AT12" i="3"/>
  <c r="AS13" i="3"/>
  <c r="AS12" i="3"/>
  <c r="AR13" i="3"/>
  <c r="AR12" i="3"/>
  <c r="AQ13" i="3"/>
  <c r="AQ12" i="3"/>
  <c r="AP13" i="3"/>
  <c r="AP12" i="3"/>
  <c r="AO13" i="3"/>
  <c r="AO12" i="3"/>
  <c r="AM13" i="3"/>
  <c r="AM12" i="3"/>
  <c r="AL13" i="3"/>
  <c r="AL12" i="3"/>
  <c r="AK13" i="3"/>
  <c r="AK12" i="3"/>
  <c r="AJ13" i="3"/>
  <c r="AJ12" i="3"/>
  <c r="AH13" i="3"/>
  <c r="AH12" i="3"/>
  <c r="AF13" i="3"/>
  <c r="AF12" i="3"/>
  <c r="AE13" i="3"/>
  <c r="AE12" i="3"/>
  <c r="AD13" i="3"/>
  <c r="AD12" i="3"/>
  <c r="AC13" i="3"/>
  <c r="AC12" i="3"/>
  <c r="AB13" i="3"/>
  <c r="AB12" i="3"/>
  <c r="AA13" i="3"/>
  <c r="AA12" i="3"/>
  <c r="Z13" i="3"/>
  <c r="Z12" i="3"/>
  <c r="Y13" i="3"/>
  <c r="Y12" i="3"/>
  <c r="X13" i="3"/>
  <c r="W13" i="3"/>
  <c r="X12" i="3"/>
  <c r="W12" i="3"/>
  <c r="V13" i="3"/>
  <c r="V12" i="3"/>
  <c r="U13" i="3"/>
  <c r="T13" i="3"/>
  <c r="T12" i="3"/>
  <c r="Q13" i="3"/>
  <c r="Q12" i="3"/>
  <c r="P13" i="3"/>
  <c r="P12" i="3"/>
  <c r="O13" i="3"/>
  <c r="O12" i="3"/>
  <c r="N13" i="3"/>
  <c r="N12" i="3"/>
  <c r="M13" i="3"/>
  <c r="M12" i="3"/>
  <c r="L13" i="3"/>
  <c r="L12" i="3"/>
  <c r="K13" i="3"/>
  <c r="K12" i="3"/>
  <c r="J13" i="3"/>
  <c r="J12" i="3"/>
  <c r="I13" i="3"/>
  <c r="I12" i="3"/>
  <c r="H13" i="3"/>
  <c r="H12" i="3"/>
  <c r="BA17" i="1"/>
  <c r="AZ17" i="1"/>
  <c r="AY17" i="1"/>
  <c r="AX17" i="1"/>
  <c r="AW17" i="1"/>
  <c r="AV17" i="1"/>
  <c r="AU17" i="1"/>
  <c r="AT17" i="1"/>
  <c r="AS17" i="1"/>
  <c r="AR17" i="1"/>
  <c r="AQ17" i="1"/>
  <c r="AP17" i="1"/>
  <c r="AN17" i="1"/>
  <c r="AM17" i="1"/>
  <c r="AL17" i="1"/>
  <c r="AK17" i="1"/>
  <c r="AJ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S129" i="4" l="1"/>
  <c r="S130" i="4" s="1"/>
  <c r="I129" i="4"/>
  <c r="I130" i="4" s="1"/>
  <c r="Q129" i="4"/>
  <c r="Q130" i="4" s="1"/>
  <c r="U129" i="4"/>
  <c r="U130" i="4" s="1"/>
  <c r="T129" i="4"/>
  <c r="T130" i="4" s="1"/>
  <c r="L129" i="4"/>
  <c r="L130" i="4" s="1"/>
  <c r="M129" i="4"/>
  <c r="M130" i="4" s="1"/>
  <c r="P129" i="4"/>
  <c r="P130" i="4" s="1"/>
  <c r="N129" i="4"/>
  <c r="N130" i="4" s="1"/>
  <c r="O129" i="4"/>
  <c r="O130" i="4" s="1"/>
  <c r="AO17" i="1"/>
</calcChain>
</file>

<file path=xl/sharedStrings.xml><?xml version="1.0" encoding="utf-8"?>
<sst xmlns="http://schemas.openxmlformats.org/spreadsheetml/2006/main" count="613" uniqueCount="242">
  <si>
    <t>Overall Ranking with All Scores</t>
  </si>
  <si>
    <t>Rank</t>
  </si>
  <si>
    <t>Anti-Corruption Programme</t>
  </si>
  <si>
    <t>Organisational Transparency</t>
  </si>
  <si>
    <t>Domestic Financial Reporting</t>
  </si>
  <si>
    <t>Average</t>
  </si>
  <si>
    <t>TRAC Score</t>
  </si>
  <si>
    <t>National Development Bank PLC</t>
  </si>
  <si>
    <t>Seylan Bank PLC</t>
  </si>
  <si>
    <t>Softlogic Life Insurance PLC</t>
  </si>
  <si>
    <t>N/A</t>
  </si>
  <si>
    <t>John Keells Holdings PLC</t>
  </si>
  <si>
    <t>Commercial Bank of Ceylon PLC</t>
  </si>
  <si>
    <t>6.00 - 7.99</t>
  </si>
  <si>
    <t>Teejay Lanka PLC</t>
  </si>
  <si>
    <t>4.00 - 5.99</t>
  </si>
  <si>
    <t>L B Finance PLC</t>
  </si>
  <si>
    <t>2.00 - 3.99</t>
  </si>
  <si>
    <t>Ceylon Tobacco Company PLC</t>
  </si>
  <si>
    <t>0.00 - 1.99</t>
  </si>
  <si>
    <t>Dilmah Ceylon Tea Company PLC</t>
  </si>
  <si>
    <t>Least Transparent</t>
  </si>
  <si>
    <t>Sri Lanka Telecom PLC</t>
  </si>
  <si>
    <t>Aitken Spence PLC</t>
  </si>
  <si>
    <t>Dialog Axiata PLC</t>
  </si>
  <si>
    <t>People's Leasing &amp; Finance PLC</t>
  </si>
  <si>
    <t>The Lanka Hospital Corporation PLC</t>
  </si>
  <si>
    <t>John Keells Hotels PLC</t>
  </si>
  <si>
    <t xml:space="preserve">Union Bank of Colombo PLC </t>
  </si>
  <si>
    <t>Union Assurance PLC</t>
  </si>
  <si>
    <t>Access Engineering PLC</t>
  </si>
  <si>
    <t>DFCC Bank PLC</t>
  </si>
  <si>
    <t>Bukit Darah PLC</t>
  </si>
  <si>
    <t>Hemas Holdings PLC</t>
  </si>
  <si>
    <t>Softlogic Holdings PLC</t>
  </si>
  <si>
    <t>Central Finance Company PLC</t>
  </si>
  <si>
    <t>Chevron Lubricants Lanka PLC</t>
  </si>
  <si>
    <t>Hatton National Bank PLC</t>
  </si>
  <si>
    <t>Sampath Bank PLC</t>
  </si>
  <si>
    <t>Trans Asia Hotels PLC</t>
  </si>
  <si>
    <t>Cargills (Ceylon) PLC</t>
  </si>
  <si>
    <t>Carson Cumberbatch PLC</t>
  </si>
  <si>
    <t>Overseas Realty (Ceylon) PLC</t>
  </si>
  <si>
    <t>Melstacorp PLC</t>
  </si>
  <si>
    <t>Lanka IOC PLC</t>
  </si>
  <si>
    <t>Ceylon Cold Stores PLC</t>
  </si>
  <si>
    <t>Lion Brewery (Ceylon) PLC</t>
  </si>
  <si>
    <t>Asian Hotels and Properties PLC</t>
  </si>
  <si>
    <t xml:space="preserve">Vallibel One PLC </t>
  </si>
  <si>
    <t>Richard Pieris &amp; Company PLC</t>
  </si>
  <si>
    <t>Nestle Lanka PLC</t>
  </si>
  <si>
    <t>Ceylinco Insurance PLC</t>
  </si>
  <si>
    <t>LOLC PLC</t>
  </si>
  <si>
    <t>Brown and Company PLC</t>
  </si>
  <si>
    <t xml:space="preserve">Ceylon Beverages Holdings PLC </t>
  </si>
  <si>
    <t>Asiri Hospital Holdings PLC</t>
  </si>
  <si>
    <t>Hayleys PLC</t>
  </si>
  <si>
    <t>AIA Insurance Lanka PLC</t>
  </si>
  <si>
    <t>Commercial Leasing &amp; Finance PLC</t>
  </si>
  <si>
    <t>LOLC Finance PLC</t>
  </si>
  <si>
    <t>Distilleries Company of Sri Lanka PLC</t>
  </si>
  <si>
    <t>CT Holdings PLC</t>
  </si>
  <si>
    <t>No.</t>
  </si>
  <si>
    <t>Questions</t>
  </si>
  <si>
    <t>Asian Hotels &amp; Properties PLC</t>
  </si>
  <si>
    <t>Brown &amp; Company PLC</t>
  </si>
  <si>
    <t>Ceylon Beverage Holdings PLC</t>
  </si>
  <si>
    <t>Chevron Lubricants PLC</t>
  </si>
  <si>
    <t>Commercial Bank PLC</t>
  </si>
  <si>
    <t>Dilmah Ceylon Tea PLC</t>
  </si>
  <si>
    <t>LB Finance PLC</t>
  </si>
  <si>
    <t>Lion Brewery Ceylon PLC</t>
  </si>
  <si>
    <t>Nations Trust Bank PLC</t>
  </si>
  <si>
    <t>Overseas Realty PLC</t>
  </si>
  <si>
    <t>Peoples Leasing &amp; Finance PLC</t>
  </si>
  <si>
    <t>Richard Peiris &amp; Company PLC</t>
  </si>
  <si>
    <t>Union Bank PLC</t>
  </si>
  <si>
    <t>Vallibel One PLC</t>
  </si>
  <si>
    <t>Which of the following information does the company disclose for all of its fully consolidated subsidiaries?</t>
  </si>
  <si>
    <t>full list with names</t>
  </si>
  <si>
    <t>percentages owned in each of them</t>
  </si>
  <si>
    <t>country of incorporation (for each entity)</t>
  </si>
  <si>
    <t>country of operations (for each entity)</t>
  </si>
  <si>
    <t>Which of the following information does the company disclose for all of its non fully consolidated holdings, such as associates, joint-ventures?</t>
  </si>
  <si>
    <t>Total Score</t>
  </si>
  <si>
    <t>Percentage Score</t>
  </si>
  <si>
    <t>Country by Country Reporting</t>
  </si>
  <si>
    <t>Country A</t>
  </si>
  <si>
    <t>Maldives</t>
  </si>
  <si>
    <t>Australia</t>
  </si>
  <si>
    <t>India</t>
  </si>
  <si>
    <t>Italy</t>
  </si>
  <si>
    <t>Indonesia</t>
  </si>
  <si>
    <t xml:space="preserve">Indonesia </t>
  </si>
  <si>
    <t xml:space="preserve">Maldives </t>
  </si>
  <si>
    <t>Bangladesh</t>
  </si>
  <si>
    <t>Cambodia</t>
  </si>
  <si>
    <t>Does the company disclose its revenue/sales in Country B?</t>
  </si>
  <si>
    <t>Does the company disclose its capital expenditure in Country B?</t>
  </si>
  <si>
    <t>Does the company disclose its pre-tax income in Country B?</t>
  </si>
  <si>
    <t>Does the company disclose its income tax in Country B?</t>
  </si>
  <si>
    <t>Does the Company disclose its community contribution in Country B?</t>
  </si>
  <si>
    <t>Country B</t>
  </si>
  <si>
    <t>Nepal</t>
  </si>
  <si>
    <t>Mauritius</t>
  </si>
  <si>
    <t>Singapore</t>
  </si>
  <si>
    <t xml:space="preserve">Malaysia </t>
  </si>
  <si>
    <t>Malaysia</t>
  </si>
  <si>
    <t>Fiji Islands</t>
  </si>
  <si>
    <t>Myanmar</t>
  </si>
  <si>
    <t>United Kingdom</t>
  </si>
  <si>
    <t>Does the company disclose its revenue/sales in Country C?</t>
  </si>
  <si>
    <t>Does the company disclose its capital expenditure in Country C?</t>
  </si>
  <si>
    <t>Does the company disclose its pre-tax income in Country C?</t>
  </si>
  <si>
    <t>Does the company disclose its income tax in Country C?</t>
  </si>
  <si>
    <t>Does the Company disclose its community contribution in Country C?</t>
  </si>
  <si>
    <t>Country C</t>
  </si>
  <si>
    <t xml:space="preserve">Bangladesh </t>
  </si>
  <si>
    <t>Thailand</t>
  </si>
  <si>
    <t>Does the company disclose its revenue/sales in Country D?</t>
  </si>
  <si>
    <t>Does the company disclose its capital expenditure in Country D?</t>
  </si>
  <si>
    <t>Does the company disclose its pre-tax income in Country D?</t>
  </si>
  <si>
    <t>Does the company disclose its income tax in Country D?</t>
  </si>
  <si>
    <t>Does the Company disclose its community contribution in Country D?</t>
  </si>
  <si>
    <t>Country D</t>
  </si>
  <si>
    <t xml:space="preserve">India </t>
  </si>
  <si>
    <t>Oman</t>
  </si>
  <si>
    <t>Does the company disclose its revenue/sales in Country E?</t>
  </si>
  <si>
    <t>Does the company disclose its capital expenditure in Country E?</t>
  </si>
  <si>
    <t>Does the company disclose its pre-tax income in Country E?</t>
  </si>
  <si>
    <t>Does the company disclose its income tax in Country E?</t>
  </si>
  <si>
    <t>Does the Company disclose its community contribution in Country E?</t>
  </si>
  <si>
    <t>Country E</t>
  </si>
  <si>
    <t>Cayman Islands</t>
  </si>
  <si>
    <t>Pakistan</t>
  </si>
  <si>
    <t>Does the company disclose its revenue/sales in Country F?</t>
  </si>
  <si>
    <t>Does the company disclose its capital expenditure in Country F?</t>
  </si>
  <si>
    <t>Does the company disclose its pre-tax income in Country F?</t>
  </si>
  <si>
    <t>Does the company disclose its income tax in Country F?</t>
  </si>
  <si>
    <t>Does the Company disclose its community contribution in Country F?</t>
  </si>
  <si>
    <t>Country F</t>
  </si>
  <si>
    <t>Mozambique</t>
  </si>
  <si>
    <t>UAE</t>
  </si>
  <si>
    <t>Does the Company disclose its community contribution in Country G?</t>
  </si>
  <si>
    <t>Country G</t>
  </si>
  <si>
    <t>Country H</t>
  </si>
  <si>
    <t>Percetage Score</t>
  </si>
  <si>
    <t>Country by Country Total Score</t>
  </si>
  <si>
    <t>Country by Country Total Percentage Score</t>
  </si>
  <si>
    <t>Reporting on Anti-Corruption Programmes</t>
  </si>
  <si>
    <t xml:space="preserve">Does the company have a publicly stated commitment to anti-corruption? </t>
  </si>
  <si>
    <t xml:space="preserve">Does the company publicly commit to be in compliance with all relevant laws including anti-corruption laws? </t>
  </si>
  <si>
    <t>Does the company leadership (senior membership or board) demonstrate support for anti-corruption?</t>
  </si>
  <si>
    <t xml:space="preserve">Does the company code of conduct/anti-corruption policy explicitly apply to all employees and directors? </t>
  </si>
  <si>
    <t>Does the company’s anti-corruption policy explicitly apply to persons who are not employees but are authorised to act on behalf of the company or represent it (for example: agents, advisors, representatives or intermediaries)?</t>
  </si>
  <si>
    <t>Does the company’s anti-corruption programme apply to non-controlled persons or entities that provide goods or services under contract (for example: contractors, subcontractors, suppliers)?</t>
  </si>
  <si>
    <t>Does the company have in place an anti-corruption training programme for its employees and directors?</t>
  </si>
  <si>
    <t>Does the company have a policy on gifts, hospitality and expenses?</t>
  </si>
  <si>
    <t>Is there a policy that explicitly prohibits facilitation payments?</t>
  </si>
  <si>
    <t>Does the programme enable employees and others to raise concerns and report violations (of the programme) without risk of reprisal?</t>
  </si>
  <si>
    <t>Does the company provide a channel through which employees can report suspected breaches of anti-corruption policies, and does the channel allow for confidential and/or anonymous reporting (whistle-blowing)?</t>
  </si>
  <si>
    <t>Does the company carry out regular monitoring of its anti-corruption programme to review the programme’s suitability, adequacy and effectiveness, and implement improvements as appropriate?</t>
  </si>
  <si>
    <t>Does the company have a policy on political contributions that either prohibits such contributions or if it does not, requires such contributions to be publicly disclosed?</t>
  </si>
  <si>
    <t>Does the company disclose its revenue/sales in Country A?</t>
  </si>
  <si>
    <t>Does the company disclose its capital expenditure in Country A?</t>
  </si>
  <si>
    <t>Does the company disclose its pre-tax income in Country A?</t>
  </si>
  <si>
    <t>Does the company disclose its income tax in Country A?</t>
  </si>
  <si>
    <t>Does the Company disclose its community contribution in Country A?</t>
  </si>
  <si>
    <t>Slightly Transparent</t>
  </si>
  <si>
    <t>Partially Transparent</t>
  </si>
  <si>
    <t>Moderately Transparent</t>
  </si>
  <si>
    <t>8.00 - 9.99</t>
  </si>
  <si>
    <t>Does the Company disclose its revenue/sales in Country G?</t>
  </si>
  <si>
    <t>Does the Company disclose its capital expenditure in Country G?</t>
  </si>
  <si>
    <t>Does the Company disclose its pre-tax income in Country G?</t>
  </si>
  <si>
    <t>Does the Company disclose its income tax in Country G?</t>
  </si>
  <si>
    <t>Does the company disclose its revenue/sales in Country H?</t>
  </si>
  <si>
    <t>Does the company disclose its capital expenditure in Country H?</t>
  </si>
  <si>
    <t>Does the company disclose its pre-tax income in Country H?</t>
  </si>
  <si>
    <t>Does the company disclose its income tax in Country H?</t>
  </si>
  <si>
    <t>Does the company disclose its comunity contribution in Country H?</t>
  </si>
  <si>
    <t>Does the company disclose its revenue/sales in Sri Lanka?</t>
  </si>
  <si>
    <t>Does the company disclose its capital expenditure in Sri Lanka?</t>
  </si>
  <si>
    <t>Does the company disclose its pre-tax income in Sri Lanka?</t>
  </si>
  <si>
    <t>Does the company disclose its income tax in Country Sri Lanka?</t>
  </si>
  <si>
    <t>Does the Company disclose its community contribution in Country Sri Lanka?</t>
  </si>
  <si>
    <t>Fully Transparent</t>
  </si>
  <si>
    <t>Significantly Transparent</t>
  </si>
  <si>
    <t xml:space="preserve">LB Finance </t>
  </si>
  <si>
    <t xml:space="preserve">British Virgin Islands </t>
  </si>
  <si>
    <t xml:space="preserve">Hong Kong </t>
  </si>
  <si>
    <t>Country I</t>
  </si>
  <si>
    <t>Country J</t>
  </si>
  <si>
    <t>South Africa</t>
  </si>
  <si>
    <t>Phillipines</t>
  </si>
  <si>
    <t>Zambia</t>
  </si>
  <si>
    <t>Sierra Leone</t>
  </si>
  <si>
    <t>Melstacorp</t>
  </si>
  <si>
    <t xml:space="preserve">People's Leasing &amp; Finance </t>
  </si>
  <si>
    <t>Netherlands</t>
  </si>
  <si>
    <t>Country K</t>
  </si>
  <si>
    <t>Country L</t>
  </si>
  <si>
    <t>Country M</t>
  </si>
  <si>
    <t>Japan</t>
  </si>
  <si>
    <t>British Virgin Islands</t>
  </si>
  <si>
    <t>Country N</t>
  </si>
  <si>
    <t>USA</t>
  </si>
  <si>
    <t xml:space="preserve">National Development Bank </t>
  </si>
  <si>
    <t>Union Bank of Colombo PLC</t>
  </si>
  <si>
    <t>Does the company disclose its revenue/sales in Country I?</t>
  </si>
  <si>
    <t>Does the company disclose its capital expenditure in Country I?</t>
  </si>
  <si>
    <t>Does the company disclose its pre-tax income in Country I?</t>
  </si>
  <si>
    <t>Does the company disclose its income tax in Country I?</t>
  </si>
  <si>
    <t>Does the company disclose its comunity contribution in Country I?</t>
  </si>
  <si>
    <t>Does the company disclose its revenue/sales in Country J?</t>
  </si>
  <si>
    <t>Does the company disclose its capital expenditure in Country J?</t>
  </si>
  <si>
    <t>Does the company disclose its pre-tax income in Country J?</t>
  </si>
  <si>
    <t>Does the company disclose its income tax in Country J?</t>
  </si>
  <si>
    <t>Does the company disclose its comunity contribution in Country J?</t>
  </si>
  <si>
    <t>Does the company disclose its revenue/sales in Country K?</t>
  </si>
  <si>
    <t>Does the company disclose its capital expenditure in Country K?</t>
  </si>
  <si>
    <t>Does the company disclose its pre-tax income in Country K?</t>
  </si>
  <si>
    <t>Does the company disclose its income tax in Country K?</t>
  </si>
  <si>
    <t>Does the company disclose its comunity contribution in Country K?</t>
  </si>
  <si>
    <t>Does the company disclose its revenue/sales in Country L?</t>
  </si>
  <si>
    <t>Does the company disclose its capital expenditure in Country L?</t>
  </si>
  <si>
    <t>Does the company disclose its pre-tax income in Country L?</t>
  </si>
  <si>
    <t>Does the company disclose its income tax in Country L?</t>
  </si>
  <si>
    <t>Does the company disclose its comunity contribution in Country L?</t>
  </si>
  <si>
    <t>Does the company disclose its revenue/sales in Country M?</t>
  </si>
  <si>
    <t>Does the company disclose its capital expenditure in Country M?</t>
  </si>
  <si>
    <t>Does the company disclose its pre-tax income in Country M?</t>
  </si>
  <si>
    <t>Does the company disclose its income tax in Country M?</t>
  </si>
  <si>
    <t>Does the company disclose its comunity contribution in Country M?</t>
  </si>
  <si>
    <t>Does the company disclose its revenue/sales in Country N?</t>
  </si>
  <si>
    <t>Does the company disclose its capital expenditure in Country N?</t>
  </si>
  <si>
    <t>Does the company disclose its pre-tax income in Country N?</t>
  </si>
  <si>
    <t>Does the company disclose its income tax in Country N?</t>
  </si>
  <si>
    <t>Does the company disclose its comunity contribution in Country N?</t>
  </si>
  <si>
    <t>AIA Insurance Lanka PLC*</t>
  </si>
  <si>
    <t>Fully to Least Transparent (Companies with equal index scores are ranked equally and ordered alphabetically)</t>
  </si>
  <si>
    <t>*As of October 2019, AIA Insurance Lanka was delisted and no longer trades in the
Colombo Stock Exchange. The company is now registered as AIA Insurance Lanka Limited.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</si>
</sst>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 Light"/>
      <family val="2"/>
      <scheme val="major"/>
    </font>
    <font>
      <sz val="12"/>
      <color rgb="FF000000"/>
      <name val="Calibri Light"/>
      <family val="2"/>
      <scheme val="major"/>
    </font>
    <font>
      <sz val="12"/>
      <color theme="1"/>
      <name val="Calibri Light"/>
      <family val="2"/>
      <scheme val="major"/>
    </font>
    <font>
      <sz val="12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2"/>
      <color rgb="FF000000"/>
      <name val="Calibri Light"/>
      <family val="2"/>
      <scheme val="major"/>
    </font>
    <font>
      <b/>
      <sz val="12"/>
      <color rgb="FF000000"/>
      <name val="Calibri Light"/>
      <family val="2"/>
    </font>
    <font>
      <sz val="12"/>
      <color rgb="FF000000"/>
      <name val="Calibri Light"/>
      <family val="2"/>
    </font>
    <font>
      <b/>
      <sz val="18"/>
      <color rgb="FF000000"/>
      <name val="Calibri Light"/>
      <family val="2"/>
    </font>
    <font>
      <b/>
      <sz val="14"/>
      <color rgb="FF000000"/>
      <name val="Calibri Light"/>
      <family val="2"/>
    </font>
    <font>
      <sz val="11"/>
      <color rgb="FF000000"/>
      <name val="Calibri Light"/>
      <family val="2"/>
    </font>
    <font>
      <b/>
      <sz val="18"/>
      <color theme="1"/>
      <name val="Calibri Light"/>
      <family val="2"/>
      <scheme val="major"/>
    </font>
    <font>
      <b/>
      <sz val="16"/>
      <color rgb="FF000000"/>
      <name val="Calibri Light"/>
      <family val="2"/>
      <scheme val="major"/>
    </font>
    <font>
      <b/>
      <sz val="18"/>
      <color rgb="FF000000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b/>
      <sz val="12"/>
      <color theme="1"/>
      <name val="Calibri Light"/>
      <family val="2"/>
    </font>
  </fonts>
  <fills count="16">
    <fill>
      <patternFill patternType="none"/>
    </fill>
    <fill>
      <patternFill patternType="gray125"/>
    </fill>
    <fill>
      <patternFill patternType="solid">
        <fgColor rgb="FFFFC000"/>
        <bgColor rgb="FFFFFF00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9900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0">
    <xf numFmtId="0" fontId="0" fillId="0" borderId="0" xfId="0"/>
    <xf numFmtId="0" fontId="3" fillId="4" borderId="7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4" fillId="4" borderId="24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2" fillId="4" borderId="32" xfId="0" applyFont="1" applyFill="1" applyBorder="1" applyAlignment="1">
      <alignment horizontal="center" vertical="center" wrapText="1"/>
    </xf>
    <xf numFmtId="0" fontId="2" fillId="4" borderId="29" xfId="0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 wrapText="1"/>
    </xf>
    <xf numFmtId="9" fontId="2" fillId="4" borderId="35" xfId="1" applyFont="1" applyFill="1" applyBorder="1" applyAlignment="1">
      <alignment horizontal="center" vertical="center" wrapText="1"/>
    </xf>
    <xf numFmtId="9" fontId="2" fillId="4" borderId="27" xfId="1" applyFont="1" applyFill="1" applyBorder="1" applyAlignment="1">
      <alignment horizontal="center" vertical="center" wrapText="1"/>
    </xf>
    <xf numFmtId="9" fontId="2" fillId="0" borderId="27" xfId="1" applyFont="1" applyBorder="1" applyAlignment="1">
      <alignment horizontal="center" vertical="center" wrapText="1"/>
    </xf>
    <xf numFmtId="9" fontId="6" fillId="4" borderId="28" xfId="1" applyFont="1" applyFill="1" applyBorder="1" applyAlignment="1">
      <alignment horizontal="center" vertical="center" wrapText="1"/>
    </xf>
    <xf numFmtId="0" fontId="4" fillId="0" borderId="0" xfId="0" applyFont="1"/>
    <xf numFmtId="0" fontId="2" fillId="4" borderId="1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2" fillId="4" borderId="30" xfId="0" applyFont="1" applyFill="1" applyBorder="1" applyAlignment="1">
      <alignment horizontal="center" vertical="center" wrapText="1"/>
    </xf>
    <xf numFmtId="9" fontId="2" fillId="0" borderId="27" xfId="1" applyFont="1" applyFill="1" applyBorder="1" applyAlignment="1">
      <alignment horizontal="center" vertical="center" wrapText="1"/>
    </xf>
    <xf numFmtId="0" fontId="4" fillId="0" borderId="0" xfId="0" applyFont="1" applyFill="1"/>
    <xf numFmtId="0" fontId="3" fillId="4" borderId="39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4" fillId="10" borderId="17" xfId="0" applyFont="1" applyFill="1" applyBorder="1" applyAlignment="1">
      <alignment horizontal="center" vertical="center"/>
    </xf>
    <xf numFmtId="0" fontId="3" fillId="4" borderId="42" xfId="0" applyFont="1" applyFill="1" applyBorder="1" applyAlignment="1">
      <alignment horizontal="center" vertical="center" wrapText="1"/>
    </xf>
    <xf numFmtId="0" fontId="6" fillId="4" borderId="29" xfId="0" applyFont="1" applyFill="1" applyBorder="1" applyAlignment="1">
      <alignment horizontal="center" vertical="center" wrapText="1"/>
    </xf>
    <xf numFmtId="9" fontId="2" fillId="4" borderId="32" xfId="1" applyFont="1" applyFill="1" applyBorder="1" applyAlignment="1">
      <alignment horizontal="center" vertical="center" wrapText="1"/>
    </xf>
    <xf numFmtId="9" fontId="2" fillId="4" borderId="29" xfId="1" applyFont="1" applyFill="1" applyBorder="1" applyAlignment="1">
      <alignment horizontal="center" vertical="center" wrapText="1"/>
    </xf>
    <xf numFmtId="9" fontId="2" fillId="4" borderId="30" xfId="1" applyFont="1" applyFill="1" applyBorder="1" applyAlignment="1">
      <alignment horizontal="center" vertical="center" wrapText="1"/>
    </xf>
    <xf numFmtId="9" fontId="2" fillId="0" borderId="29" xfId="1" applyFont="1" applyBorder="1" applyAlignment="1">
      <alignment horizontal="center" vertical="center" wrapText="1"/>
    </xf>
    <xf numFmtId="9" fontId="6" fillId="4" borderId="29" xfId="1" applyFont="1" applyFill="1" applyBorder="1" applyAlignment="1">
      <alignment horizontal="center" vertical="center" wrapText="1"/>
    </xf>
    <xf numFmtId="9" fontId="6" fillId="4" borderId="33" xfId="1" applyFont="1" applyFill="1" applyBorder="1" applyAlignment="1">
      <alignment horizontal="center" vertical="center" wrapText="1"/>
    </xf>
    <xf numFmtId="9" fontId="2" fillId="0" borderId="29" xfId="1" applyFont="1" applyFill="1" applyBorder="1" applyAlignment="1">
      <alignment horizontal="center" vertical="center" wrapText="1"/>
    </xf>
    <xf numFmtId="0" fontId="4" fillId="10" borderId="11" xfId="0" applyFont="1" applyFill="1" applyBorder="1" applyAlignment="1">
      <alignment horizontal="center" vertical="center" wrapText="1"/>
    </xf>
    <xf numFmtId="0" fontId="4" fillId="10" borderId="17" xfId="0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2" fillId="10" borderId="17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vertical="center" wrapText="1"/>
    </xf>
    <xf numFmtId="0" fontId="2" fillId="6" borderId="0" xfId="0" applyFont="1" applyFill="1" applyBorder="1" applyAlignment="1">
      <alignment horizontal="center" vertical="center" wrapText="1"/>
    </xf>
    <xf numFmtId="9" fontId="2" fillId="4" borderId="17" xfId="0" applyNumberFormat="1" applyFont="1" applyFill="1" applyBorder="1" applyAlignment="1">
      <alignment horizontal="center" vertical="center" wrapText="1"/>
    </xf>
    <xf numFmtId="9" fontId="2" fillId="4" borderId="0" xfId="0" applyNumberFormat="1" applyFont="1" applyFill="1" applyBorder="1" applyAlignment="1">
      <alignment horizontal="center" vertical="center" wrapText="1"/>
    </xf>
    <xf numFmtId="0" fontId="4" fillId="4" borderId="46" xfId="0" applyFont="1" applyFill="1" applyBorder="1" applyAlignment="1">
      <alignment horizontal="center" vertical="center" wrapText="1"/>
    </xf>
    <xf numFmtId="0" fontId="4" fillId="4" borderId="41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 wrapText="1"/>
    </xf>
    <xf numFmtId="0" fontId="2" fillId="7" borderId="17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9" fontId="2" fillId="4" borderId="17" xfId="1" applyFont="1" applyFill="1" applyBorder="1" applyAlignment="1">
      <alignment horizontal="center" vertical="center" wrapText="1"/>
    </xf>
    <xf numFmtId="9" fontId="2" fillId="10" borderId="17" xfId="0" applyNumberFormat="1" applyFont="1" applyFill="1" applyBorder="1" applyAlignment="1">
      <alignment horizontal="center" vertical="center" wrapText="1"/>
    </xf>
    <xf numFmtId="9" fontId="2" fillId="0" borderId="17" xfId="1" applyFont="1" applyBorder="1" applyAlignment="1">
      <alignment horizontal="center" vertical="center" wrapText="1"/>
    </xf>
    <xf numFmtId="9" fontId="2" fillId="0" borderId="17" xfId="0" applyNumberFormat="1" applyFont="1" applyBorder="1" applyAlignment="1">
      <alignment horizontal="center" vertical="center" wrapText="1"/>
    </xf>
    <xf numFmtId="0" fontId="7" fillId="7" borderId="11" xfId="0" applyFont="1" applyFill="1" applyBorder="1" applyAlignment="1">
      <alignment horizontal="center" vertical="center" wrapText="1"/>
    </xf>
    <xf numFmtId="0" fontId="2" fillId="6" borderId="44" xfId="0" applyFont="1" applyFill="1" applyBorder="1" applyAlignment="1">
      <alignment horizontal="center" vertical="center" wrapText="1"/>
    </xf>
    <xf numFmtId="0" fontId="2" fillId="6" borderId="44" xfId="0" applyFont="1" applyFill="1" applyBorder="1" applyAlignment="1">
      <alignment vertical="center" wrapText="1"/>
    </xf>
    <xf numFmtId="0" fontId="2" fillId="6" borderId="39" xfId="0" applyFont="1" applyFill="1" applyBorder="1" applyAlignment="1">
      <alignment horizontal="center" vertical="center" wrapText="1"/>
    </xf>
    <xf numFmtId="0" fontId="7" fillId="7" borderId="39" xfId="0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 wrapText="1"/>
    </xf>
    <xf numFmtId="0" fontId="7" fillId="4" borderId="29" xfId="0" applyNumberFormat="1" applyFont="1" applyFill="1" applyBorder="1" applyAlignment="1">
      <alignment horizontal="center" vertical="center" wrapText="1"/>
    </xf>
    <xf numFmtId="0" fontId="7" fillId="0" borderId="29" xfId="0" applyNumberFormat="1" applyFont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9" fontId="2" fillId="0" borderId="14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4" borderId="44" xfId="0" applyFont="1" applyFill="1" applyBorder="1" applyAlignment="1">
      <alignment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4" fillId="4" borderId="44" xfId="0" applyFont="1" applyFill="1" applyBorder="1" applyAlignment="1">
      <alignment horizontal="center" vertical="center" wrapText="1"/>
    </xf>
    <xf numFmtId="0" fontId="2" fillId="4" borderId="44" xfId="0" applyFont="1" applyFill="1" applyBorder="1" applyAlignment="1">
      <alignment horizontal="center" vertical="center" wrapText="1"/>
    </xf>
    <xf numFmtId="9" fontId="2" fillId="4" borderId="44" xfId="0" applyNumberFormat="1" applyFont="1" applyFill="1" applyBorder="1" applyAlignment="1">
      <alignment horizontal="center" vertical="center" wrapText="1"/>
    </xf>
    <xf numFmtId="0" fontId="4" fillId="4" borderId="44" xfId="0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2" fontId="8" fillId="13" borderId="15" xfId="0" applyNumberFormat="1" applyFont="1" applyFill="1" applyBorder="1" applyAlignment="1">
      <alignment horizontal="center" vertical="center"/>
    </xf>
    <xf numFmtId="2" fontId="8" fillId="7" borderId="15" xfId="0" applyNumberFormat="1" applyFont="1" applyFill="1" applyBorder="1" applyAlignment="1">
      <alignment horizontal="center" vertical="center"/>
    </xf>
    <xf numFmtId="2" fontId="8" fillId="3" borderId="15" xfId="0" applyNumberFormat="1" applyFont="1" applyFill="1" applyBorder="1" applyAlignment="1">
      <alignment horizontal="center" vertical="center"/>
    </xf>
    <xf numFmtId="9" fontId="11" fillId="11" borderId="31" xfId="0" applyNumberFormat="1" applyFont="1" applyFill="1" applyBorder="1" applyAlignment="1">
      <alignment horizontal="center" vertical="center"/>
    </xf>
    <xf numFmtId="9" fontId="11" fillId="11" borderId="5" xfId="0" applyNumberFormat="1" applyFont="1" applyFill="1" applyBorder="1" applyAlignment="1">
      <alignment horizontal="center" vertical="center"/>
    </xf>
    <xf numFmtId="2" fontId="11" fillId="11" borderId="31" xfId="0" applyNumberFormat="1" applyFont="1" applyFill="1" applyBorder="1" applyAlignment="1">
      <alignment horizontal="center" vertical="center"/>
    </xf>
    <xf numFmtId="2" fontId="8" fillId="13" borderId="19" xfId="0" applyNumberFormat="1" applyFont="1" applyFill="1" applyBorder="1" applyAlignment="1">
      <alignment horizontal="center" vertical="center"/>
    </xf>
    <xf numFmtId="0" fontId="9" fillId="15" borderId="31" xfId="0" applyFont="1" applyFill="1" applyBorder="1" applyAlignment="1">
      <alignment horizontal="center" vertical="center" wrapText="1"/>
    </xf>
    <xf numFmtId="0" fontId="9" fillId="0" borderId="57" xfId="0" applyFont="1" applyBorder="1" applyAlignment="1">
      <alignment horizontal="center" vertical="center" wrapText="1"/>
    </xf>
    <xf numFmtId="0" fontId="9" fillId="0" borderId="51" xfId="0" applyFont="1" applyBorder="1" applyAlignment="1">
      <alignment horizontal="center" vertical="center" wrapText="1"/>
    </xf>
    <xf numFmtId="0" fontId="12" fillId="0" borderId="57" xfId="0" applyFont="1" applyBorder="1" applyAlignment="1">
      <alignment horizontal="center" vertical="center" wrapText="1"/>
    </xf>
    <xf numFmtId="0" fontId="12" fillId="0" borderId="51" xfId="0" applyFont="1" applyBorder="1" applyAlignment="1">
      <alignment horizontal="center" vertical="center" wrapText="1"/>
    </xf>
    <xf numFmtId="0" fontId="9" fillId="12" borderId="31" xfId="0" applyFont="1" applyFill="1" applyBorder="1" applyAlignment="1">
      <alignment horizontal="center" vertical="center" wrapText="1"/>
    </xf>
    <xf numFmtId="2" fontId="9" fillId="0" borderId="6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9" fillId="13" borderId="31" xfId="0" applyFont="1" applyFill="1" applyBorder="1" applyAlignment="1">
      <alignment horizontal="center" vertical="center" wrapText="1"/>
    </xf>
    <xf numFmtId="0" fontId="9" fillId="7" borderId="31" xfId="0" applyFont="1" applyFill="1" applyBorder="1" applyAlignment="1">
      <alignment horizontal="center" vertical="center" wrapText="1"/>
    </xf>
    <xf numFmtId="0" fontId="9" fillId="3" borderId="31" xfId="0" applyFont="1" applyFill="1" applyBorder="1" applyAlignment="1">
      <alignment horizontal="center" vertical="center" wrapText="1"/>
    </xf>
    <xf numFmtId="0" fontId="9" fillId="14" borderId="31" xfId="0" applyFont="1" applyFill="1" applyBorder="1" applyAlignment="1">
      <alignment horizontal="center" vertical="center" wrapText="1"/>
    </xf>
    <xf numFmtId="0" fontId="2" fillId="4" borderId="29" xfId="0" applyNumberFormat="1" applyFont="1" applyFill="1" applyBorder="1" applyAlignment="1">
      <alignment horizontal="center" vertical="center" wrapText="1"/>
    </xf>
    <xf numFmtId="0" fontId="14" fillId="4" borderId="36" xfId="0" applyFont="1" applyFill="1" applyBorder="1" applyAlignment="1">
      <alignment horizontal="center" vertical="center" wrapText="1"/>
    </xf>
    <xf numFmtId="9" fontId="2" fillId="6" borderId="0" xfId="0" applyNumberFormat="1" applyFont="1" applyFill="1" applyBorder="1" applyAlignment="1">
      <alignment horizontal="center" vertical="center" wrapText="1"/>
    </xf>
    <xf numFmtId="9" fontId="2" fillId="10" borderId="41" xfId="0" applyNumberFormat="1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vertical="center" wrapText="1"/>
    </xf>
    <xf numFmtId="9" fontId="2" fillId="0" borderId="17" xfId="0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4" fillId="10" borderId="41" xfId="0" applyFont="1" applyFill="1" applyBorder="1" applyAlignment="1">
      <alignment horizontal="center" vertical="center" wrapText="1"/>
    </xf>
    <xf numFmtId="9" fontId="2" fillId="7" borderId="41" xfId="0" applyNumberFormat="1" applyFont="1" applyFill="1" applyBorder="1" applyAlignment="1">
      <alignment horizontal="center" vertical="center" wrapText="1"/>
    </xf>
    <xf numFmtId="0" fontId="4" fillId="6" borderId="41" xfId="0" applyFont="1" applyFill="1" applyBorder="1" applyAlignment="1">
      <alignment horizontal="center" vertical="center" wrapText="1"/>
    </xf>
    <xf numFmtId="9" fontId="2" fillId="6" borderId="41" xfId="0" applyNumberFormat="1" applyFont="1" applyFill="1" applyBorder="1" applyAlignment="1">
      <alignment horizontal="center" vertical="center" wrapText="1"/>
    </xf>
    <xf numFmtId="9" fontId="2" fillId="4" borderId="1" xfId="1" applyFont="1" applyFill="1" applyBorder="1" applyAlignment="1">
      <alignment horizontal="center" vertical="center" wrapText="1"/>
    </xf>
    <xf numFmtId="9" fontId="7" fillId="4" borderId="29" xfId="1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left" vertical="center" wrapText="1"/>
    </xf>
    <xf numFmtId="0" fontId="4" fillId="5" borderId="22" xfId="0" applyFont="1" applyFill="1" applyBorder="1" applyAlignment="1">
      <alignment horizontal="left" vertical="center" wrapText="1"/>
    </xf>
    <xf numFmtId="0" fontId="4" fillId="5" borderId="9" xfId="0" applyFont="1" applyFill="1" applyBorder="1" applyAlignment="1">
      <alignment horizontal="left" vertical="center" wrapText="1"/>
    </xf>
    <xf numFmtId="0" fontId="2" fillId="6" borderId="41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2" fillId="6" borderId="45" xfId="0" applyFont="1" applyFill="1" applyBorder="1" applyAlignment="1">
      <alignment vertical="center" wrapText="1"/>
    </xf>
    <xf numFmtId="0" fontId="2" fillId="4" borderId="41" xfId="0" applyFont="1" applyFill="1" applyBorder="1" applyAlignment="1">
      <alignment horizontal="center" vertical="center" wrapText="1"/>
    </xf>
    <xf numFmtId="9" fontId="2" fillId="4" borderId="41" xfId="0" applyNumberFormat="1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7" fillId="0" borderId="29" xfId="0" applyNumberFormat="1" applyFont="1" applyFill="1" applyBorder="1" applyAlignment="1">
      <alignment horizontal="center" vertical="center" wrapText="1"/>
    </xf>
    <xf numFmtId="0" fontId="7" fillId="4" borderId="33" xfId="0" applyNumberFormat="1" applyFont="1" applyFill="1" applyBorder="1" applyAlignment="1">
      <alignment horizontal="center" vertical="center" wrapText="1"/>
    </xf>
    <xf numFmtId="0" fontId="4" fillId="0" borderId="0" xfId="0" applyFont="1" applyBorder="1"/>
    <xf numFmtId="9" fontId="7" fillId="0" borderId="1" xfId="1" applyFont="1" applyFill="1" applyBorder="1" applyAlignment="1">
      <alignment horizontal="center" vertical="center" wrapText="1"/>
    </xf>
    <xf numFmtId="9" fontId="7" fillId="0" borderId="29" xfId="1" applyFont="1" applyFill="1" applyBorder="1" applyAlignment="1">
      <alignment horizontal="center" vertical="center" wrapText="1"/>
    </xf>
    <xf numFmtId="0" fontId="2" fillId="4" borderId="33" xfId="0" applyFont="1" applyFill="1" applyBorder="1" applyAlignment="1">
      <alignment horizontal="center" vertical="center" wrapText="1"/>
    </xf>
    <xf numFmtId="0" fontId="4" fillId="10" borderId="12" xfId="0" applyFont="1" applyFill="1" applyBorder="1" applyAlignment="1">
      <alignment horizontal="center" vertical="center" wrapText="1"/>
    </xf>
    <xf numFmtId="0" fontId="4" fillId="10" borderId="18" xfId="0" applyFont="1" applyFill="1" applyBorder="1" applyAlignment="1">
      <alignment horizontal="center" vertical="center" wrapText="1"/>
    </xf>
    <xf numFmtId="0" fontId="2" fillId="10" borderId="18" xfId="0" applyFont="1" applyFill="1" applyBorder="1" applyAlignment="1">
      <alignment horizontal="center" vertical="center" wrapText="1"/>
    </xf>
    <xf numFmtId="9" fontId="2" fillId="10" borderId="18" xfId="0" applyNumberFormat="1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center" wrapText="1"/>
    </xf>
    <xf numFmtId="0" fontId="2" fillId="10" borderId="18" xfId="0" applyNumberFormat="1" applyFont="1" applyFill="1" applyBorder="1" applyAlignment="1">
      <alignment horizontal="center" vertical="center" wrapText="1"/>
    </xf>
    <xf numFmtId="9" fontId="2" fillId="0" borderId="18" xfId="0" applyNumberFormat="1" applyFont="1" applyBorder="1" applyAlignment="1">
      <alignment horizontal="center" vertical="center" wrapText="1"/>
    </xf>
    <xf numFmtId="0" fontId="4" fillId="6" borderId="18" xfId="0" applyFont="1" applyFill="1" applyBorder="1" applyAlignment="1">
      <alignment horizontal="center" vertical="center" wrapText="1"/>
    </xf>
    <xf numFmtId="0" fontId="2" fillId="6" borderId="18" xfId="0" applyFont="1" applyFill="1" applyBorder="1" applyAlignment="1">
      <alignment horizontal="center" vertical="center" wrapText="1"/>
    </xf>
    <xf numFmtId="9" fontId="2" fillId="6" borderId="18" xfId="0" applyNumberFormat="1" applyFont="1" applyFill="1" applyBorder="1" applyAlignment="1">
      <alignment horizontal="center" vertical="center" wrapText="1"/>
    </xf>
    <xf numFmtId="9" fontId="2" fillId="6" borderId="45" xfId="0" applyNumberFormat="1" applyFont="1" applyFill="1" applyBorder="1" applyAlignment="1">
      <alignment horizontal="center" vertical="center" wrapText="1"/>
    </xf>
    <xf numFmtId="9" fontId="2" fillId="6" borderId="26" xfId="0" applyNumberFormat="1" applyFont="1" applyFill="1" applyBorder="1" applyAlignment="1">
      <alignment horizontal="center" vertical="center" wrapText="1"/>
    </xf>
    <xf numFmtId="9" fontId="7" fillId="4" borderId="33" xfId="1" applyFont="1" applyFill="1" applyBorder="1" applyAlignment="1">
      <alignment horizontal="center" vertical="center" wrapText="1"/>
    </xf>
    <xf numFmtId="9" fontId="7" fillId="0" borderId="29" xfId="1" applyFont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9" fontId="16" fillId="0" borderId="0" xfId="0" applyNumberFormat="1" applyFont="1" applyAlignment="1">
      <alignment horizontal="center" vertical="center"/>
    </xf>
    <xf numFmtId="2" fontId="16" fillId="0" borderId="0" xfId="0" applyNumberFormat="1" applyFont="1" applyAlignment="1">
      <alignment horizontal="center" vertical="center"/>
    </xf>
    <xf numFmtId="0" fontId="8" fillId="11" borderId="36" xfId="0" applyFont="1" applyFill="1" applyBorder="1" applyAlignment="1">
      <alignment horizontal="center" vertical="center"/>
    </xf>
    <xf numFmtId="0" fontId="8" fillId="11" borderId="59" xfId="0" applyFont="1" applyFill="1" applyBorder="1" applyAlignment="1">
      <alignment horizontal="center" vertical="center" wrapText="1"/>
    </xf>
    <xf numFmtId="9" fontId="8" fillId="11" borderId="48" xfId="0" applyNumberFormat="1" applyFont="1" applyFill="1" applyBorder="1" applyAlignment="1">
      <alignment horizontal="center" vertical="center" wrapText="1"/>
    </xf>
    <xf numFmtId="2" fontId="8" fillId="11" borderId="48" xfId="0" applyNumberFormat="1" applyFont="1" applyFill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/>
    </xf>
    <xf numFmtId="9" fontId="8" fillId="0" borderId="61" xfId="0" applyNumberFormat="1" applyFont="1" applyBorder="1" applyAlignment="1">
      <alignment horizontal="center" vertical="center"/>
    </xf>
    <xf numFmtId="9" fontId="8" fillId="0" borderId="60" xfId="0" applyNumberFormat="1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center"/>
    </xf>
    <xf numFmtId="9" fontId="8" fillId="0" borderId="55" xfId="0" applyNumberFormat="1" applyFont="1" applyBorder="1" applyAlignment="1">
      <alignment horizontal="center" vertical="center"/>
    </xf>
    <xf numFmtId="9" fontId="8" fillId="0" borderId="54" xfId="0" applyNumberFormat="1" applyFont="1" applyBorder="1" applyAlignment="1">
      <alignment horizontal="center" vertical="center"/>
    </xf>
    <xf numFmtId="0" fontId="8" fillId="0" borderId="19" xfId="0" applyFont="1" applyBorder="1" applyAlignment="1">
      <alignment horizontal="left" vertical="center"/>
    </xf>
    <xf numFmtId="9" fontId="8" fillId="0" borderId="53" xfId="0" applyNumberFormat="1" applyFont="1" applyBorder="1" applyAlignment="1">
      <alignment horizontal="center" vertical="center"/>
    </xf>
    <xf numFmtId="9" fontId="8" fillId="0" borderId="52" xfId="0" applyNumberFormat="1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22" xfId="0" applyFont="1" applyBorder="1" applyAlignment="1">
      <alignment horizontal="left" vertical="center"/>
    </xf>
    <xf numFmtId="9" fontId="8" fillId="0" borderId="62" xfId="0" applyNumberFormat="1" applyFont="1" applyBorder="1" applyAlignment="1">
      <alignment horizontal="center" vertical="center"/>
    </xf>
    <xf numFmtId="9" fontId="8" fillId="0" borderId="56" xfId="0" applyNumberFormat="1" applyFont="1" applyBorder="1" applyAlignment="1">
      <alignment horizontal="center" vertical="center"/>
    </xf>
    <xf numFmtId="2" fontId="8" fillId="13" borderId="9" xfId="0" applyNumberFormat="1" applyFont="1" applyFill="1" applyBorder="1" applyAlignment="1">
      <alignment horizontal="center" vertical="center"/>
    </xf>
    <xf numFmtId="2" fontId="8" fillId="7" borderId="19" xfId="0" applyNumberFormat="1" applyFont="1" applyFill="1" applyBorder="1" applyAlignment="1">
      <alignment horizontal="center" vertical="center"/>
    </xf>
    <xf numFmtId="2" fontId="8" fillId="3" borderId="22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10" fillId="11" borderId="36" xfId="0" applyFont="1" applyFill="1" applyBorder="1" applyAlignment="1">
      <alignment horizontal="center" vertical="center"/>
    </xf>
    <xf numFmtId="0" fontId="10" fillId="11" borderId="47" xfId="0" applyFont="1" applyFill="1" applyBorder="1" applyAlignment="1">
      <alignment horizontal="center" vertical="center"/>
    </xf>
    <xf numFmtId="0" fontId="10" fillId="11" borderId="48" xfId="0" applyFont="1" applyFill="1" applyBorder="1" applyAlignment="1">
      <alignment horizontal="center" vertical="center"/>
    </xf>
    <xf numFmtId="0" fontId="10" fillId="11" borderId="49" xfId="0" applyFont="1" applyFill="1" applyBorder="1" applyAlignment="1">
      <alignment horizontal="center" vertical="center"/>
    </xf>
    <xf numFmtId="0" fontId="10" fillId="11" borderId="50" xfId="0" applyFont="1" applyFill="1" applyBorder="1" applyAlignment="1">
      <alignment horizontal="center" vertical="center"/>
    </xf>
    <xf numFmtId="0" fontId="10" fillId="11" borderId="51" xfId="0" applyFont="1" applyFill="1" applyBorder="1" applyAlignment="1">
      <alignment horizontal="center" vertical="center"/>
    </xf>
    <xf numFmtId="0" fontId="11" fillId="11" borderId="49" xfId="0" applyFont="1" applyFill="1" applyBorder="1" applyAlignment="1">
      <alignment horizontal="center" vertical="center"/>
    </xf>
    <xf numFmtId="0" fontId="11" fillId="11" borderId="6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29" xfId="0" applyFont="1" applyFill="1" applyBorder="1" applyAlignment="1">
      <alignment horizontal="center" vertical="center" wrapText="1"/>
    </xf>
    <xf numFmtId="0" fontId="2" fillId="6" borderId="33" xfId="0" applyFont="1" applyFill="1" applyBorder="1" applyAlignment="1">
      <alignment horizontal="center" vertical="center" wrapText="1"/>
    </xf>
    <xf numFmtId="9" fontId="2" fillId="6" borderId="34" xfId="1" applyFont="1" applyFill="1" applyBorder="1" applyAlignment="1">
      <alignment horizontal="center" vertical="center" wrapText="1"/>
    </xf>
    <xf numFmtId="9" fontId="2" fillId="6" borderId="27" xfId="1" applyFont="1" applyFill="1" applyBorder="1" applyAlignment="1">
      <alignment horizontal="center" vertical="center" wrapText="1"/>
    </xf>
    <xf numFmtId="9" fontId="2" fillId="6" borderId="28" xfId="1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left" vertical="center" wrapText="1"/>
    </xf>
    <xf numFmtId="0" fontId="4" fillId="5" borderId="15" xfId="0" applyFont="1" applyFill="1" applyBorder="1" applyAlignment="1">
      <alignment horizontal="left" vertical="center" wrapText="1"/>
    </xf>
    <xf numFmtId="0" fontId="4" fillId="5" borderId="38" xfId="0" applyFont="1" applyFill="1" applyBorder="1" applyAlignment="1">
      <alignment horizontal="left" vertical="center" wrapText="1"/>
    </xf>
    <xf numFmtId="0" fontId="4" fillId="5" borderId="22" xfId="0" applyFont="1" applyFill="1" applyBorder="1" applyAlignment="1">
      <alignment horizontal="left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29" xfId="0" applyFont="1" applyFill="1" applyBorder="1" applyAlignment="1">
      <alignment horizontal="center" vertical="center" wrapText="1"/>
    </xf>
    <xf numFmtId="0" fontId="13" fillId="2" borderId="33" xfId="0" applyFont="1" applyFill="1" applyBorder="1" applyAlignment="1">
      <alignment horizontal="center" vertical="center" wrapText="1"/>
    </xf>
    <xf numFmtId="0" fontId="4" fillId="5" borderId="37" xfId="0" applyFont="1" applyFill="1" applyBorder="1" applyAlignment="1">
      <alignment horizontal="left" vertical="center" wrapText="1"/>
    </xf>
    <xf numFmtId="0" fontId="4" fillId="5" borderId="9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4" fillId="5" borderId="14" xfId="0" applyFont="1" applyFill="1" applyBorder="1" applyAlignment="1">
      <alignment horizontal="left" vertical="center" wrapText="1"/>
    </xf>
    <xf numFmtId="0" fontId="3" fillId="4" borderId="21" xfId="0" applyFont="1" applyFill="1" applyBorder="1" applyAlignment="1">
      <alignment horizontal="left" vertical="center" wrapText="1"/>
    </xf>
    <xf numFmtId="0" fontId="2" fillId="6" borderId="27" xfId="0" applyFont="1" applyFill="1" applyBorder="1" applyAlignment="1">
      <alignment horizontal="center" vertical="center" wrapText="1"/>
    </xf>
    <xf numFmtId="0" fontId="2" fillId="6" borderId="28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4" fillId="5" borderId="41" xfId="0" applyFont="1" applyFill="1" applyBorder="1" applyAlignment="1">
      <alignment horizontal="left" vertical="center" wrapText="1"/>
    </xf>
    <xf numFmtId="0" fontId="4" fillId="5" borderId="43" xfId="0" applyFont="1" applyFill="1" applyBorder="1" applyAlignment="1">
      <alignment horizontal="left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13" fillId="8" borderId="4" xfId="0" applyFont="1" applyFill="1" applyBorder="1" applyAlignment="1">
      <alignment horizontal="center" vertical="center" wrapText="1"/>
    </xf>
    <xf numFmtId="0" fontId="13" fillId="8" borderId="5" xfId="0" applyFont="1" applyFill="1" applyBorder="1" applyAlignment="1">
      <alignment horizontal="center" vertical="center" wrapText="1"/>
    </xf>
    <xf numFmtId="0" fontId="13" fillId="8" borderId="6" xfId="0" applyFont="1" applyFill="1" applyBorder="1" applyAlignment="1">
      <alignment horizontal="center" vertical="center" wrapText="1"/>
    </xf>
    <xf numFmtId="0" fontId="4" fillId="5" borderId="40" xfId="0" applyFont="1" applyFill="1" applyBorder="1" applyAlignment="1">
      <alignment horizontal="left" vertical="center" wrapText="1"/>
    </xf>
    <xf numFmtId="0" fontId="2" fillId="6" borderId="14" xfId="0" applyFont="1" applyFill="1" applyBorder="1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2" fillId="6" borderId="41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left" vertical="center" wrapText="1"/>
    </xf>
    <xf numFmtId="0" fontId="4" fillId="6" borderId="46" xfId="0" applyFont="1" applyFill="1" applyBorder="1" applyAlignment="1">
      <alignment horizontal="left" vertical="center" wrapText="1"/>
    </xf>
    <xf numFmtId="0" fontId="4" fillId="6" borderId="17" xfId="0" applyFont="1" applyFill="1" applyBorder="1" applyAlignment="1">
      <alignment horizontal="left" vertical="center" wrapText="1"/>
    </xf>
    <xf numFmtId="0" fontId="4" fillId="6" borderId="41" xfId="0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29" xfId="0" applyFont="1" applyFill="1" applyBorder="1" applyAlignment="1">
      <alignment horizontal="center" vertical="center" wrapText="1"/>
    </xf>
    <xf numFmtId="0" fontId="2" fillId="7" borderId="30" xfId="0" applyFont="1" applyFill="1" applyBorder="1" applyAlignment="1">
      <alignment horizontal="center" vertical="center" wrapText="1"/>
    </xf>
    <xf numFmtId="0" fontId="2" fillId="6" borderId="42" xfId="0" applyFont="1" applyFill="1" applyBorder="1" applyAlignment="1">
      <alignment horizontal="center" vertical="center" wrapText="1"/>
    </xf>
    <xf numFmtId="0" fontId="2" fillId="6" borderId="24" xfId="0" applyFont="1" applyFill="1" applyBorder="1" applyAlignment="1">
      <alignment horizontal="center" vertical="center" wrapText="1"/>
    </xf>
    <xf numFmtId="0" fontId="2" fillId="6" borderId="58" xfId="0" applyFont="1" applyFill="1" applyBorder="1" applyAlignment="1">
      <alignment horizontal="center" vertical="center" wrapText="1"/>
    </xf>
    <xf numFmtId="9" fontId="7" fillId="4" borderId="4" xfId="1" applyFont="1" applyFill="1" applyBorder="1" applyAlignment="1">
      <alignment horizontal="center" vertical="center" wrapText="1"/>
    </xf>
    <xf numFmtId="9" fontId="7" fillId="4" borderId="5" xfId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29" xfId="0" applyFont="1" applyFill="1" applyBorder="1" applyAlignment="1">
      <alignment horizontal="center" vertical="center" wrapText="1"/>
    </xf>
    <xf numFmtId="0" fontId="2" fillId="9" borderId="30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left" vertical="center" wrapText="1"/>
    </xf>
    <xf numFmtId="0" fontId="4" fillId="5" borderId="46" xfId="0" applyFont="1" applyFill="1" applyBorder="1" applyAlignment="1">
      <alignment horizontal="left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left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EF168-E2BD-45BC-AA1C-28FD06E0A1CC}">
  <dimension ref="B1:W55"/>
  <sheetViews>
    <sheetView tabSelected="1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C4" sqref="C4"/>
    </sheetView>
  </sheetViews>
  <sheetFormatPr defaultColWidth="9.109375" defaultRowHeight="15.6" x14ac:dyDescent="0.3"/>
  <cols>
    <col min="1" max="1" width="2.44140625" style="164" customWidth="1"/>
    <col min="2" max="2" width="8.109375" style="163" customWidth="1"/>
    <col min="3" max="3" width="60.44140625" style="164" customWidth="1"/>
    <col min="4" max="7" width="17.33203125" style="165" customWidth="1"/>
    <col min="8" max="8" width="17.6640625" style="166" customWidth="1"/>
    <col min="9" max="9" width="5" style="164" customWidth="1"/>
    <col min="10" max="10" width="6.88671875" style="95" customWidth="1"/>
    <col min="11" max="11" width="11.88671875" style="95" customWidth="1"/>
    <col min="12" max="12" width="22.5546875" style="95" customWidth="1"/>
    <col min="13" max="20" width="9.109375" style="164"/>
    <col min="21" max="23" width="9.109375" style="162"/>
    <col min="24" max="16384" width="9.109375" style="164"/>
  </cols>
  <sheetData>
    <row r="1" spans="2:23" ht="12" customHeight="1" thickBot="1" x14ac:dyDescent="0.35"/>
    <row r="2" spans="2:23" s="95" customFormat="1" ht="16.5" customHeight="1" x14ac:dyDescent="0.3">
      <c r="B2" s="190" t="s">
        <v>0</v>
      </c>
      <c r="C2" s="191"/>
      <c r="D2" s="191"/>
      <c r="E2" s="191"/>
      <c r="F2" s="191"/>
      <c r="G2" s="191"/>
      <c r="H2" s="192"/>
    </row>
    <row r="3" spans="2:23" s="95" customFormat="1" ht="17.25" customHeight="1" thickBot="1" x14ac:dyDescent="0.35">
      <c r="B3" s="193"/>
      <c r="C3" s="194"/>
      <c r="D3" s="194"/>
      <c r="E3" s="194"/>
      <c r="F3" s="194"/>
      <c r="G3" s="194"/>
      <c r="H3" s="195"/>
    </row>
    <row r="4" spans="2:23" ht="47.4" thickBot="1" x14ac:dyDescent="0.35">
      <c r="B4" s="167" t="s">
        <v>1</v>
      </c>
      <c r="C4" s="168" t="s">
        <v>240</v>
      </c>
      <c r="D4" s="169" t="s">
        <v>2</v>
      </c>
      <c r="E4" s="169" t="s">
        <v>3</v>
      </c>
      <c r="F4" s="169" t="s">
        <v>4</v>
      </c>
      <c r="G4" s="169" t="s">
        <v>5</v>
      </c>
      <c r="H4" s="170" t="s">
        <v>6</v>
      </c>
      <c r="U4" s="164"/>
      <c r="V4" s="164"/>
      <c r="W4" s="164"/>
    </row>
    <row r="5" spans="2:23" ht="18" customHeight="1" thickBot="1" x14ac:dyDescent="0.35">
      <c r="B5" s="171">
        <v>1</v>
      </c>
      <c r="C5" s="172" t="s">
        <v>11</v>
      </c>
      <c r="D5" s="173">
        <v>0.65</v>
      </c>
      <c r="E5" s="174">
        <v>1</v>
      </c>
      <c r="F5" s="173">
        <v>1</v>
      </c>
      <c r="G5" s="174">
        <f t="shared" ref="G5" si="0">AVERAGE(D5:F5)</f>
        <v>0.8833333333333333</v>
      </c>
      <c r="H5" s="186">
        <f t="shared" ref="H5" si="1">SUM(G5)/10*100</f>
        <v>8.8333333333333339</v>
      </c>
      <c r="U5" s="164"/>
      <c r="V5" s="164"/>
      <c r="W5" s="164"/>
    </row>
    <row r="6" spans="2:23" ht="18" customHeight="1" thickBot="1" x14ac:dyDescent="0.35">
      <c r="B6" s="175">
        <v>2</v>
      </c>
      <c r="C6" s="176" t="s">
        <v>8</v>
      </c>
      <c r="D6" s="177">
        <v>0.62</v>
      </c>
      <c r="E6" s="178">
        <v>1</v>
      </c>
      <c r="F6" s="177">
        <v>1</v>
      </c>
      <c r="G6" s="178">
        <f t="shared" ref="G6:G37" si="2">AVERAGE(D6:F6)</f>
        <v>0.87333333333333341</v>
      </c>
      <c r="H6" s="96">
        <f t="shared" ref="H6:H37" si="3">SUM(G6)/10*100</f>
        <v>8.7333333333333343</v>
      </c>
      <c r="J6" s="108"/>
      <c r="K6" s="109">
        <v>10</v>
      </c>
      <c r="L6" s="110" t="s">
        <v>186</v>
      </c>
      <c r="U6" s="164"/>
      <c r="V6" s="164"/>
      <c r="W6" s="164"/>
    </row>
    <row r="7" spans="2:23" ht="18" customHeight="1" thickBot="1" x14ac:dyDescent="0.35">
      <c r="B7" s="175">
        <v>3</v>
      </c>
      <c r="C7" s="179" t="s">
        <v>33</v>
      </c>
      <c r="D7" s="180">
        <v>0.46</v>
      </c>
      <c r="E7" s="181">
        <v>1</v>
      </c>
      <c r="F7" s="180">
        <v>1</v>
      </c>
      <c r="G7" s="181">
        <f t="shared" si="2"/>
        <v>0.82</v>
      </c>
      <c r="H7" s="102">
        <f t="shared" si="3"/>
        <v>8.1999999999999993</v>
      </c>
      <c r="J7" s="111"/>
      <c r="K7" s="105" t="s">
        <v>171</v>
      </c>
      <c r="L7" s="107" t="s">
        <v>187</v>
      </c>
      <c r="U7" s="164"/>
      <c r="V7" s="164"/>
      <c r="W7" s="164"/>
    </row>
    <row r="8" spans="2:23" ht="18" customHeight="1" thickBot="1" x14ac:dyDescent="0.35">
      <c r="B8" s="175">
        <v>3</v>
      </c>
      <c r="C8" s="176" t="s">
        <v>7</v>
      </c>
      <c r="D8" s="180">
        <v>0.46</v>
      </c>
      <c r="E8" s="181">
        <v>1</v>
      </c>
      <c r="F8" s="180">
        <v>1</v>
      </c>
      <c r="G8" s="181">
        <f t="shared" si="2"/>
        <v>0.82</v>
      </c>
      <c r="H8" s="102">
        <f t="shared" si="3"/>
        <v>8.1999999999999993</v>
      </c>
      <c r="J8" s="112"/>
      <c r="K8" s="105" t="s">
        <v>13</v>
      </c>
      <c r="L8" s="107" t="s">
        <v>170</v>
      </c>
      <c r="U8" s="164"/>
      <c r="V8" s="164"/>
      <c r="W8" s="164"/>
    </row>
    <row r="9" spans="2:23" ht="18" customHeight="1" thickBot="1" x14ac:dyDescent="0.35">
      <c r="B9" s="175">
        <v>3</v>
      </c>
      <c r="C9" s="176" t="s">
        <v>25</v>
      </c>
      <c r="D9" s="180">
        <v>0.46</v>
      </c>
      <c r="E9" s="181">
        <v>1</v>
      </c>
      <c r="F9" s="180">
        <v>1</v>
      </c>
      <c r="G9" s="181">
        <f t="shared" si="2"/>
        <v>0.82</v>
      </c>
      <c r="H9" s="102">
        <f t="shared" si="3"/>
        <v>8.1999999999999993</v>
      </c>
      <c r="J9" s="113"/>
      <c r="K9" s="105" t="s">
        <v>15</v>
      </c>
      <c r="L9" s="107" t="s">
        <v>169</v>
      </c>
      <c r="U9" s="164"/>
      <c r="V9" s="164"/>
      <c r="W9" s="164"/>
    </row>
    <row r="10" spans="2:23" ht="18" customHeight="1" thickBot="1" x14ac:dyDescent="0.35">
      <c r="B10" s="175">
        <v>6</v>
      </c>
      <c r="C10" s="176" t="s">
        <v>23</v>
      </c>
      <c r="D10" s="180">
        <v>0.38</v>
      </c>
      <c r="E10" s="181">
        <v>1</v>
      </c>
      <c r="F10" s="180">
        <v>1</v>
      </c>
      <c r="G10" s="181">
        <f t="shared" si="2"/>
        <v>0.79333333333333333</v>
      </c>
      <c r="H10" s="187">
        <f t="shared" si="3"/>
        <v>7.9333333333333336</v>
      </c>
      <c r="J10" s="114"/>
      <c r="K10" s="105" t="s">
        <v>17</v>
      </c>
      <c r="L10" s="107" t="s">
        <v>168</v>
      </c>
      <c r="U10" s="164"/>
      <c r="V10" s="164"/>
      <c r="W10" s="164"/>
    </row>
    <row r="11" spans="2:23" ht="18" customHeight="1" thickBot="1" x14ac:dyDescent="0.35">
      <c r="B11" s="175">
        <v>7</v>
      </c>
      <c r="C11" s="176" t="s">
        <v>9</v>
      </c>
      <c r="D11" s="180">
        <v>0.57999999999999996</v>
      </c>
      <c r="E11" s="181" t="s">
        <v>10</v>
      </c>
      <c r="F11" s="180">
        <v>1</v>
      </c>
      <c r="G11" s="181">
        <f t="shared" si="2"/>
        <v>0.79</v>
      </c>
      <c r="H11" s="187">
        <f t="shared" si="3"/>
        <v>7.9</v>
      </c>
      <c r="J11" s="103"/>
      <c r="K11" s="104" t="s">
        <v>19</v>
      </c>
      <c r="L11" s="106" t="s">
        <v>21</v>
      </c>
      <c r="U11" s="164"/>
      <c r="V11" s="164"/>
      <c r="W11" s="164"/>
    </row>
    <row r="12" spans="2:23" ht="18" customHeight="1" x14ac:dyDescent="0.3">
      <c r="B12" s="175">
        <v>8</v>
      </c>
      <c r="C12" s="176" t="s">
        <v>12</v>
      </c>
      <c r="D12" s="180">
        <v>0.35</v>
      </c>
      <c r="E12" s="181">
        <v>1</v>
      </c>
      <c r="F12" s="180">
        <v>1</v>
      </c>
      <c r="G12" s="181">
        <f t="shared" si="2"/>
        <v>0.78333333333333333</v>
      </c>
      <c r="H12" s="187">
        <f t="shared" si="3"/>
        <v>7.8333333333333339</v>
      </c>
      <c r="U12" s="164"/>
      <c r="V12" s="164"/>
      <c r="W12" s="164"/>
    </row>
    <row r="13" spans="2:23" ht="18" customHeight="1" x14ac:dyDescent="0.3">
      <c r="B13" s="175">
        <v>9</v>
      </c>
      <c r="C13" s="176" t="s">
        <v>24</v>
      </c>
      <c r="D13" s="180">
        <v>0.57999999999999996</v>
      </c>
      <c r="E13" s="181">
        <v>0.75</v>
      </c>
      <c r="F13" s="180">
        <v>1</v>
      </c>
      <c r="G13" s="181">
        <f t="shared" si="2"/>
        <v>0.77666666666666673</v>
      </c>
      <c r="H13" s="187">
        <f t="shared" si="3"/>
        <v>7.7666666666666675</v>
      </c>
      <c r="J13" s="198" t="s">
        <v>241</v>
      </c>
      <c r="K13" s="198"/>
      <c r="L13" s="198"/>
      <c r="M13" s="189"/>
      <c r="N13" s="189"/>
      <c r="U13" s="164"/>
      <c r="V13" s="164"/>
      <c r="W13" s="164"/>
    </row>
    <row r="14" spans="2:23" ht="18" customHeight="1" x14ac:dyDescent="0.3">
      <c r="B14" s="175">
        <v>9</v>
      </c>
      <c r="C14" s="176" t="s">
        <v>18</v>
      </c>
      <c r="D14" s="180">
        <v>0.54</v>
      </c>
      <c r="E14" s="181" t="s">
        <v>10</v>
      </c>
      <c r="F14" s="180">
        <v>1</v>
      </c>
      <c r="G14" s="181">
        <f t="shared" si="2"/>
        <v>0.77</v>
      </c>
      <c r="H14" s="187">
        <f t="shared" si="3"/>
        <v>7.7</v>
      </c>
      <c r="J14" s="198"/>
      <c r="K14" s="198"/>
      <c r="L14" s="198"/>
      <c r="M14" s="189"/>
      <c r="N14" s="189"/>
      <c r="U14" s="164"/>
      <c r="V14" s="164"/>
      <c r="W14" s="164"/>
    </row>
    <row r="15" spans="2:23" ht="18" customHeight="1" x14ac:dyDescent="0.3">
      <c r="B15" s="175">
        <v>9</v>
      </c>
      <c r="C15" s="176" t="s">
        <v>20</v>
      </c>
      <c r="D15" s="180">
        <v>0.31</v>
      </c>
      <c r="E15" s="181">
        <v>1</v>
      </c>
      <c r="F15" s="180">
        <v>1</v>
      </c>
      <c r="G15" s="181">
        <f t="shared" si="2"/>
        <v>0.77</v>
      </c>
      <c r="H15" s="187">
        <f t="shared" si="3"/>
        <v>7.7</v>
      </c>
      <c r="J15" s="198"/>
      <c r="K15" s="198"/>
      <c r="L15" s="198"/>
      <c r="M15" s="189"/>
      <c r="N15" s="189"/>
      <c r="U15" s="164"/>
      <c r="V15" s="164"/>
      <c r="W15" s="164"/>
    </row>
    <row r="16" spans="2:23" ht="18" customHeight="1" x14ac:dyDescent="0.3">
      <c r="B16" s="175">
        <v>9</v>
      </c>
      <c r="C16" s="176" t="s">
        <v>16</v>
      </c>
      <c r="D16" s="180">
        <v>0.31</v>
      </c>
      <c r="E16" s="181">
        <v>1</v>
      </c>
      <c r="F16" s="180">
        <v>1</v>
      </c>
      <c r="G16" s="181">
        <f t="shared" si="2"/>
        <v>0.77</v>
      </c>
      <c r="H16" s="187">
        <f t="shared" si="3"/>
        <v>7.7</v>
      </c>
      <c r="J16" s="198"/>
      <c r="K16" s="198"/>
      <c r="L16" s="198"/>
      <c r="M16" s="189"/>
      <c r="N16" s="189"/>
      <c r="U16" s="164"/>
      <c r="V16" s="164"/>
      <c r="W16" s="164"/>
    </row>
    <row r="17" spans="2:23" ht="18" customHeight="1" x14ac:dyDescent="0.3">
      <c r="B17" s="175">
        <v>13</v>
      </c>
      <c r="C17" s="176" t="s">
        <v>56</v>
      </c>
      <c r="D17" s="180">
        <v>0.27</v>
      </c>
      <c r="E17" s="181">
        <v>1</v>
      </c>
      <c r="F17" s="180">
        <v>1</v>
      </c>
      <c r="G17" s="181">
        <f t="shared" si="2"/>
        <v>0.75666666666666671</v>
      </c>
      <c r="H17" s="187">
        <f t="shared" si="3"/>
        <v>7.5666666666666673</v>
      </c>
      <c r="J17" s="198"/>
      <c r="K17" s="198"/>
      <c r="L17" s="198"/>
      <c r="M17" s="189"/>
      <c r="N17" s="189"/>
      <c r="U17" s="164"/>
      <c r="V17" s="164"/>
      <c r="W17" s="164"/>
    </row>
    <row r="18" spans="2:23" ht="18" customHeight="1" x14ac:dyDescent="0.3">
      <c r="B18" s="175">
        <v>14</v>
      </c>
      <c r="C18" s="176" t="s">
        <v>38</v>
      </c>
      <c r="D18" s="180">
        <v>0.38</v>
      </c>
      <c r="E18" s="181">
        <v>0.88</v>
      </c>
      <c r="F18" s="180">
        <v>1</v>
      </c>
      <c r="G18" s="181">
        <f t="shared" si="2"/>
        <v>0.7533333333333333</v>
      </c>
      <c r="H18" s="187">
        <f t="shared" si="3"/>
        <v>7.5333333333333332</v>
      </c>
      <c r="J18" s="189"/>
      <c r="K18" s="189"/>
      <c r="L18" s="189"/>
      <c r="M18" s="189"/>
      <c r="N18" s="189"/>
      <c r="U18" s="164"/>
      <c r="V18" s="164"/>
      <c r="W18" s="164"/>
    </row>
    <row r="19" spans="2:23" ht="18" customHeight="1" x14ac:dyDescent="0.3">
      <c r="B19" s="175">
        <v>15</v>
      </c>
      <c r="C19" s="176" t="s">
        <v>14</v>
      </c>
      <c r="D19" s="180">
        <v>0.69</v>
      </c>
      <c r="E19" s="181">
        <v>0.75</v>
      </c>
      <c r="F19" s="180">
        <v>0.8</v>
      </c>
      <c r="G19" s="181">
        <f t="shared" si="2"/>
        <v>0.7466666666666667</v>
      </c>
      <c r="H19" s="187">
        <f t="shared" si="3"/>
        <v>7.4666666666666677</v>
      </c>
      <c r="U19" s="164"/>
      <c r="V19" s="164"/>
      <c r="W19" s="164"/>
    </row>
    <row r="20" spans="2:23" ht="18" customHeight="1" x14ac:dyDescent="0.3">
      <c r="B20" s="175">
        <v>16</v>
      </c>
      <c r="C20" s="176" t="s">
        <v>37</v>
      </c>
      <c r="D20" s="180">
        <v>0.35</v>
      </c>
      <c r="E20" s="181">
        <v>0.88</v>
      </c>
      <c r="F20" s="180">
        <v>1</v>
      </c>
      <c r="G20" s="181">
        <f t="shared" si="2"/>
        <v>0.74333333333333329</v>
      </c>
      <c r="H20" s="187">
        <f t="shared" si="3"/>
        <v>7.4333333333333336</v>
      </c>
      <c r="U20" s="164"/>
      <c r="V20" s="164"/>
      <c r="W20" s="164"/>
    </row>
    <row r="21" spans="2:23" ht="18" customHeight="1" x14ac:dyDescent="0.3">
      <c r="B21" s="175">
        <v>16</v>
      </c>
      <c r="C21" s="176" t="s">
        <v>27</v>
      </c>
      <c r="D21" s="180">
        <v>0.23</v>
      </c>
      <c r="E21" s="181">
        <v>1</v>
      </c>
      <c r="F21" s="180">
        <v>1</v>
      </c>
      <c r="G21" s="181">
        <f t="shared" si="2"/>
        <v>0.74333333333333329</v>
      </c>
      <c r="H21" s="187">
        <f t="shared" si="3"/>
        <v>7.4333333333333336</v>
      </c>
      <c r="U21" s="164"/>
      <c r="V21" s="164"/>
      <c r="W21" s="164"/>
    </row>
    <row r="22" spans="2:23" ht="18" customHeight="1" x14ac:dyDescent="0.3">
      <c r="B22" s="175">
        <v>16</v>
      </c>
      <c r="C22" s="176" t="s">
        <v>29</v>
      </c>
      <c r="D22" s="180">
        <v>0.23</v>
      </c>
      <c r="E22" s="181">
        <v>1</v>
      </c>
      <c r="F22" s="180">
        <v>1</v>
      </c>
      <c r="G22" s="181">
        <f t="shared" si="2"/>
        <v>0.74333333333333329</v>
      </c>
      <c r="H22" s="187">
        <f t="shared" si="3"/>
        <v>7.4333333333333336</v>
      </c>
      <c r="U22" s="164"/>
      <c r="V22" s="164"/>
      <c r="W22" s="164"/>
    </row>
    <row r="23" spans="2:23" ht="18" customHeight="1" x14ac:dyDescent="0.3">
      <c r="B23" s="175">
        <v>19</v>
      </c>
      <c r="C23" s="176" t="s">
        <v>30</v>
      </c>
      <c r="D23" s="180">
        <v>0.31</v>
      </c>
      <c r="E23" s="181">
        <v>0.88</v>
      </c>
      <c r="F23" s="180">
        <v>1</v>
      </c>
      <c r="G23" s="181">
        <f t="shared" si="2"/>
        <v>0.73</v>
      </c>
      <c r="H23" s="187">
        <f t="shared" si="3"/>
        <v>7.3</v>
      </c>
      <c r="U23" s="164"/>
      <c r="V23" s="164"/>
      <c r="W23" s="164"/>
    </row>
    <row r="24" spans="2:23" ht="18" customHeight="1" x14ac:dyDescent="0.3">
      <c r="B24" s="175">
        <v>19</v>
      </c>
      <c r="C24" s="176" t="s">
        <v>72</v>
      </c>
      <c r="D24" s="180">
        <v>0.19</v>
      </c>
      <c r="E24" s="181">
        <v>1</v>
      </c>
      <c r="F24" s="180">
        <v>1</v>
      </c>
      <c r="G24" s="181">
        <f t="shared" si="2"/>
        <v>0.73</v>
      </c>
      <c r="H24" s="187">
        <f t="shared" si="3"/>
        <v>7.3</v>
      </c>
      <c r="U24" s="164"/>
      <c r="V24" s="164"/>
      <c r="W24" s="164"/>
    </row>
    <row r="25" spans="2:23" ht="18" customHeight="1" x14ac:dyDescent="0.3">
      <c r="B25" s="175">
        <v>21</v>
      </c>
      <c r="C25" s="176" t="s">
        <v>43</v>
      </c>
      <c r="D25" s="180">
        <v>0.38</v>
      </c>
      <c r="E25" s="181">
        <v>1</v>
      </c>
      <c r="F25" s="180">
        <v>0.8</v>
      </c>
      <c r="G25" s="181">
        <f t="shared" si="2"/>
        <v>0.72666666666666657</v>
      </c>
      <c r="H25" s="187">
        <f t="shared" si="3"/>
        <v>7.2666666666666657</v>
      </c>
      <c r="U25" s="164"/>
      <c r="V25" s="164"/>
      <c r="W25" s="164"/>
    </row>
    <row r="26" spans="2:23" ht="18" customHeight="1" x14ac:dyDescent="0.3">
      <c r="B26" s="175">
        <v>22</v>
      </c>
      <c r="C26" s="176" t="s">
        <v>52</v>
      </c>
      <c r="D26" s="180">
        <v>0.15</v>
      </c>
      <c r="E26" s="181">
        <v>1</v>
      </c>
      <c r="F26" s="180">
        <v>1</v>
      </c>
      <c r="G26" s="181">
        <f t="shared" si="2"/>
        <v>0.71666666666666667</v>
      </c>
      <c r="H26" s="187">
        <f t="shared" si="3"/>
        <v>7.166666666666667</v>
      </c>
      <c r="U26" s="164"/>
      <c r="V26" s="164"/>
      <c r="W26" s="164"/>
    </row>
    <row r="27" spans="2:23" ht="18" customHeight="1" x14ac:dyDescent="0.3">
      <c r="B27" s="175">
        <v>22</v>
      </c>
      <c r="C27" s="176" t="s">
        <v>22</v>
      </c>
      <c r="D27" s="180">
        <v>0.27</v>
      </c>
      <c r="E27" s="181">
        <v>0.88</v>
      </c>
      <c r="F27" s="180">
        <v>1</v>
      </c>
      <c r="G27" s="181">
        <f t="shared" si="2"/>
        <v>0.71666666666666667</v>
      </c>
      <c r="H27" s="187">
        <f t="shared" si="3"/>
        <v>7.166666666666667</v>
      </c>
      <c r="U27" s="164"/>
      <c r="V27" s="164"/>
      <c r="W27" s="164"/>
    </row>
    <row r="28" spans="2:23" ht="18" customHeight="1" x14ac:dyDescent="0.3">
      <c r="B28" s="175">
        <v>24</v>
      </c>
      <c r="C28" s="176" t="s">
        <v>40</v>
      </c>
      <c r="D28" s="180">
        <v>0.38</v>
      </c>
      <c r="E28" s="181">
        <v>0.75</v>
      </c>
      <c r="F28" s="180">
        <v>1</v>
      </c>
      <c r="G28" s="181">
        <f t="shared" si="2"/>
        <v>0.71</v>
      </c>
      <c r="H28" s="187">
        <f t="shared" si="3"/>
        <v>7.1</v>
      </c>
      <c r="U28" s="164"/>
      <c r="V28" s="164"/>
      <c r="W28" s="164"/>
    </row>
    <row r="29" spans="2:23" ht="18" customHeight="1" x14ac:dyDescent="0.3">
      <c r="B29" s="175">
        <v>25</v>
      </c>
      <c r="C29" s="176" t="s">
        <v>26</v>
      </c>
      <c r="D29" s="180">
        <v>0.12</v>
      </c>
      <c r="E29" s="181">
        <v>1</v>
      </c>
      <c r="F29" s="180">
        <v>1</v>
      </c>
      <c r="G29" s="181">
        <f t="shared" si="2"/>
        <v>0.70666666666666667</v>
      </c>
      <c r="H29" s="187">
        <f t="shared" si="3"/>
        <v>7.0666666666666673</v>
      </c>
      <c r="U29" s="164"/>
      <c r="V29" s="164"/>
      <c r="W29" s="164"/>
    </row>
    <row r="30" spans="2:23" ht="18" customHeight="1" x14ac:dyDescent="0.3">
      <c r="B30" s="175">
        <v>26</v>
      </c>
      <c r="C30" s="176" t="s">
        <v>51</v>
      </c>
      <c r="D30" s="180">
        <v>0.08</v>
      </c>
      <c r="E30" s="181">
        <v>1</v>
      </c>
      <c r="F30" s="180">
        <v>1</v>
      </c>
      <c r="G30" s="181">
        <f t="shared" si="2"/>
        <v>0.69333333333333336</v>
      </c>
      <c r="H30" s="187">
        <f t="shared" si="3"/>
        <v>6.9333333333333327</v>
      </c>
      <c r="U30" s="164"/>
      <c r="V30" s="164"/>
      <c r="W30" s="164"/>
    </row>
    <row r="31" spans="2:23" ht="18" customHeight="1" x14ac:dyDescent="0.3">
      <c r="B31" s="175">
        <v>27</v>
      </c>
      <c r="C31" s="176" t="s">
        <v>35</v>
      </c>
      <c r="D31" s="177">
        <v>0.19</v>
      </c>
      <c r="E31" s="181">
        <v>1</v>
      </c>
      <c r="F31" s="180">
        <v>0.8</v>
      </c>
      <c r="G31" s="178">
        <f t="shared" si="2"/>
        <v>0.66333333333333333</v>
      </c>
      <c r="H31" s="97">
        <f t="shared" si="3"/>
        <v>6.6333333333333329</v>
      </c>
      <c r="U31" s="164"/>
      <c r="V31" s="164"/>
      <c r="W31" s="164"/>
    </row>
    <row r="32" spans="2:23" ht="18" customHeight="1" x14ac:dyDescent="0.3">
      <c r="B32" s="175">
        <v>27</v>
      </c>
      <c r="C32" s="176" t="s">
        <v>28</v>
      </c>
      <c r="D32" s="177">
        <v>0.19</v>
      </c>
      <c r="E32" s="181">
        <v>1</v>
      </c>
      <c r="F32" s="180">
        <v>0.8</v>
      </c>
      <c r="G32" s="178">
        <f t="shared" si="2"/>
        <v>0.66333333333333333</v>
      </c>
      <c r="H32" s="97">
        <f t="shared" si="3"/>
        <v>6.6333333333333329</v>
      </c>
      <c r="U32" s="164"/>
      <c r="V32" s="164"/>
      <c r="W32" s="164"/>
    </row>
    <row r="33" spans="2:23" ht="18" customHeight="1" x14ac:dyDescent="0.3">
      <c r="B33" s="175">
        <v>29</v>
      </c>
      <c r="C33" s="176" t="s">
        <v>47</v>
      </c>
      <c r="D33" s="177">
        <v>0.23</v>
      </c>
      <c r="E33" s="181">
        <v>0.75</v>
      </c>
      <c r="F33" s="180">
        <v>1</v>
      </c>
      <c r="G33" s="178">
        <f t="shared" si="2"/>
        <v>0.66</v>
      </c>
      <c r="H33" s="97">
        <f t="shared" si="3"/>
        <v>6.6000000000000005</v>
      </c>
      <c r="U33" s="164"/>
      <c r="V33" s="164"/>
      <c r="W33" s="164"/>
    </row>
    <row r="34" spans="2:23" ht="18" customHeight="1" x14ac:dyDescent="0.3">
      <c r="B34" s="175">
        <v>30</v>
      </c>
      <c r="C34" s="176" t="s">
        <v>239</v>
      </c>
      <c r="D34" s="177">
        <v>0.15</v>
      </c>
      <c r="E34" s="181">
        <v>1</v>
      </c>
      <c r="F34" s="180">
        <v>0.8</v>
      </c>
      <c r="G34" s="178">
        <f t="shared" si="2"/>
        <v>0.65</v>
      </c>
      <c r="H34" s="97">
        <f t="shared" si="3"/>
        <v>6.5</v>
      </c>
      <c r="U34" s="164"/>
      <c r="V34" s="164"/>
      <c r="W34" s="164"/>
    </row>
    <row r="35" spans="2:23" ht="18" customHeight="1" x14ac:dyDescent="0.3">
      <c r="B35" s="175">
        <v>31</v>
      </c>
      <c r="C35" s="176" t="s">
        <v>44</v>
      </c>
      <c r="D35" s="177">
        <v>0.15</v>
      </c>
      <c r="E35" s="178">
        <v>0.75</v>
      </c>
      <c r="F35" s="180">
        <v>1</v>
      </c>
      <c r="G35" s="178">
        <f t="shared" si="2"/>
        <v>0.6333333333333333</v>
      </c>
      <c r="H35" s="97">
        <f t="shared" si="3"/>
        <v>6.3333333333333321</v>
      </c>
      <c r="U35" s="164"/>
      <c r="V35" s="164"/>
      <c r="W35" s="164"/>
    </row>
    <row r="36" spans="2:23" ht="18" customHeight="1" x14ac:dyDescent="0.3">
      <c r="B36" s="175">
        <v>32</v>
      </c>
      <c r="C36" s="176" t="s">
        <v>34</v>
      </c>
      <c r="D36" s="177">
        <v>0.08</v>
      </c>
      <c r="E36" s="178">
        <v>0.81</v>
      </c>
      <c r="F36" s="177">
        <v>1</v>
      </c>
      <c r="G36" s="178">
        <f t="shared" si="2"/>
        <v>0.63</v>
      </c>
      <c r="H36" s="97">
        <f t="shared" si="3"/>
        <v>6.3</v>
      </c>
      <c r="U36" s="164"/>
      <c r="V36" s="164"/>
      <c r="W36" s="164"/>
    </row>
    <row r="37" spans="2:23" ht="18" customHeight="1" x14ac:dyDescent="0.3">
      <c r="B37" s="175">
        <v>33</v>
      </c>
      <c r="C37" s="176" t="s">
        <v>45</v>
      </c>
      <c r="D37" s="177">
        <v>0.38</v>
      </c>
      <c r="E37" s="178">
        <v>0.5</v>
      </c>
      <c r="F37" s="177">
        <v>1</v>
      </c>
      <c r="G37" s="178">
        <f t="shared" si="2"/>
        <v>0.62666666666666659</v>
      </c>
      <c r="H37" s="97">
        <f t="shared" si="3"/>
        <v>6.2666666666666666</v>
      </c>
      <c r="U37" s="164"/>
      <c r="V37" s="164"/>
      <c r="W37" s="164"/>
    </row>
    <row r="38" spans="2:23" ht="18" customHeight="1" x14ac:dyDescent="0.3">
      <c r="B38" s="175">
        <v>34</v>
      </c>
      <c r="C38" s="176" t="s">
        <v>31</v>
      </c>
      <c r="D38" s="177">
        <v>0.31</v>
      </c>
      <c r="E38" s="178">
        <v>0.75</v>
      </c>
      <c r="F38" s="177">
        <v>0.8</v>
      </c>
      <c r="G38" s="178">
        <f t="shared" ref="G38:G54" si="4">AVERAGE(D38:F38)</f>
        <v>0.62</v>
      </c>
      <c r="H38" s="97">
        <f t="shared" ref="H38:H54" si="5">SUM(G38)/10*100</f>
        <v>6.2</v>
      </c>
      <c r="U38" s="164"/>
      <c r="V38" s="164"/>
      <c r="W38" s="164"/>
    </row>
    <row r="39" spans="2:23" ht="18" customHeight="1" x14ac:dyDescent="0.3">
      <c r="B39" s="175">
        <v>35</v>
      </c>
      <c r="C39" s="176" t="s">
        <v>39</v>
      </c>
      <c r="D39" s="177">
        <v>0.23</v>
      </c>
      <c r="E39" s="178" t="s">
        <v>10</v>
      </c>
      <c r="F39" s="177">
        <v>1</v>
      </c>
      <c r="G39" s="178">
        <f t="shared" si="4"/>
        <v>0.61499999999999999</v>
      </c>
      <c r="H39" s="97">
        <f t="shared" si="5"/>
        <v>6.15</v>
      </c>
      <c r="U39" s="164"/>
      <c r="V39" s="164"/>
      <c r="W39" s="164"/>
    </row>
    <row r="40" spans="2:23" ht="18" customHeight="1" x14ac:dyDescent="0.3">
      <c r="B40" s="175">
        <v>36</v>
      </c>
      <c r="C40" s="176" t="s">
        <v>48</v>
      </c>
      <c r="D40" s="177">
        <v>0.12</v>
      </c>
      <c r="E40" s="178">
        <v>0.69</v>
      </c>
      <c r="F40" s="177">
        <v>1</v>
      </c>
      <c r="G40" s="178">
        <f t="shared" si="4"/>
        <v>0.60333333333333339</v>
      </c>
      <c r="H40" s="97">
        <f t="shared" si="5"/>
        <v>6.0333333333333332</v>
      </c>
      <c r="U40" s="164"/>
      <c r="V40" s="164"/>
      <c r="W40" s="164"/>
    </row>
    <row r="41" spans="2:23" ht="18" customHeight="1" x14ac:dyDescent="0.3">
      <c r="B41" s="175">
        <v>37</v>
      </c>
      <c r="C41" s="176" t="s">
        <v>32</v>
      </c>
      <c r="D41" s="177">
        <v>0</v>
      </c>
      <c r="E41" s="178">
        <v>1</v>
      </c>
      <c r="F41" s="177">
        <v>0.8</v>
      </c>
      <c r="G41" s="178">
        <f t="shared" si="4"/>
        <v>0.6</v>
      </c>
      <c r="H41" s="97">
        <f t="shared" si="5"/>
        <v>6</v>
      </c>
      <c r="U41" s="164"/>
      <c r="V41" s="164"/>
      <c r="W41" s="164"/>
    </row>
    <row r="42" spans="2:23" ht="18" customHeight="1" x14ac:dyDescent="0.3">
      <c r="B42" s="175">
        <v>37</v>
      </c>
      <c r="C42" s="176" t="s">
        <v>41</v>
      </c>
      <c r="D42" s="177">
        <v>0</v>
      </c>
      <c r="E42" s="178">
        <v>1</v>
      </c>
      <c r="F42" s="177">
        <v>0.8</v>
      </c>
      <c r="G42" s="178">
        <f t="shared" si="4"/>
        <v>0.6</v>
      </c>
      <c r="H42" s="97">
        <f t="shared" si="5"/>
        <v>6</v>
      </c>
      <c r="U42" s="164"/>
      <c r="V42" s="164"/>
      <c r="W42" s="164"/>
    </row>
    <row r="43" spans="2:23" ht="18" customHeight="1" x14ac:dyDescent="0.3">
      <c r="B43" s="175">
        <v>39</v>
      </c>
      <c r="C43" s="176" t="s">
        <v>42</v>
      </c>
      <c r="D43" s="177">
        <v>0.23</v>
      </c>
      <c r="E43" s="178">
        <v>0.75</v>
      </c>
      <c r="F43" s="177">
        <v>0.8</v>
      </c>
      <c r="G43" s="178">
        <f t="shared" si="4"/>
        <v>0.59333333333333338</v>
      </c>
      <c r="H43" s="98">
        <f t="shared" si="5"/>
        <v>5.9333333333333336</v>
      </c>
      <c r="U43" s="164"/>
      <c r="V43" s="164"/>
      <c r="W43" s="164"/>
    </row>
    <row r="44" spans="2:23" ht="18" customHeight="1" x14ac:dyDescent="0.3">
      <c r="B44" s="175">
        <v>40</v>
      </c>
      <c r="C44" s="176" t="s">
        <v>53</v>
      </c>
      <c r="D44" s="177">
        <v>0.19</v>
      </c>
      <c r="E44" s="178">
        <v>0.75</v>
      </c>
      <c r="F44" s="177">
        <v>0.8</v>
      </c>
      <c r="G44" s="178">
        <f t="shared" si="4"/>
        <v>0.57999999999999996</v>
      </c>
      <c r="H44" s="98">
        <f t="shared" si="5"/>
        <v>5.8</v>
      </c>
      <c r="U44" s="164"/>
      <c r="V44" s="164"/>
      <c r="W44" s="164"/>
    </row>
    <row r="45" spans="2:23" ht="18" customHeight="1" x14ac:dyDescent="0.3">
      <c r="B45" s="175">
        <v>41</v>
      </c>
      <c r="C45" s="176" t="s">
        <v>58</v>
      </c>
      <c r="D45" s="177">
        <v>0.15</v>
      </c>
      <c r="E45" s="178">
        <v>0.75</v>
      </c>
      <c r="F45" s="177">
        <v>0.8</v>
      </c>
      <c r="G45" s="178">
        <f t="shared" si="4"/>
        <v>0.56666666666666676</v>
      </c>
      <c r="H45" s="98">
        <f t="shared" si="5"/>
        <v>5.6666666666666679</v>
      </c>
      <c r="U45" s="164"/>
      <c r="V45" s="164"/>
      <c r="W45" s="164"/>
    </row>
    <row r="46" spans="2:23" ht="18" customHeight="1" x14ac:dyDescent="0.3">
      <c r="B46" s="175">
        <v>42</v>
      </c>
      <c r="C46" s="176" t="s">
        <v>55</v>
      </c>
      <c r="D46" s="177">
        <v>0.08</v>
      </c>
      <c r="E46" s="178">
        <v>0.81</v>
      </c>
      <c r="F46" s="177">
        <v>0.8</v>
      </c>
      <c r="G46" s="178">
        <f t="shared" si="4"/>
        <v>0.56333333333333335</v>
      </c>
      <c r="H46" s="98">
        <f t="shared" si="5"/>
        <v>5.6333333333333329</v>
      </c>
      <c r="U46" s="164"/>
      <c r="V46" s="164"/>
      <c r="W46" s="164"/>
    </row>
    <row r="47" spans="2:23" ht="18" customHeight="1" x14ac:dyDescent="0.3">
      <c r="B47" s="175">
        <v>43</v>
      </c>
      <c r="C47" s="176" t="s">
        <v>50</v>
      </c>
      <c r="D47" s="177">
        <v>0.08</v>
      </c>
      <c r="E47" s="178" t="s">
        <v>10</v>
      </c>
      <c r="F47" s="177">
        <v>1</v>
      </c>
      <c r="G47" s="178">
        <f t="shared" si="4"/>
        <v>0.54</v>
      </c>
      <c r="H47" s="98">
        <f t="shared" si="5"/>
        <v>5.4</v>
      </c>
      <c r="U47" s="164"/>
      <c r="V47" s="164"/>
      <c r="W47" s="164"/>
    </row>
    <row r="48" spans="2:23" ht="18" customHeight="1" x14ac:dyDescent="0.3">
      <c r="B48" s="175">
        <v>44</v>
      </c>
      <c r="C48" s="176" t="s">
        <v>59</v>
      </c>
      <c r="D48" s="177">
        <v>0.27</v>
      </c>
      <c r="E48" s="178" t="s">
        <v>10</v>
      </c>
      <c r="F48" s="177">
        <v>0.8</v>
      </c>
      <c r="G48" s="178">
        <f t="shared" si="4"/>
        <v>0.53500000000000003</v>
      </c>
      <c r="H48" s="98">
        <f t="shared" si="5"/>
        <v>5.3500000000000005</v>
      </c>
      <c r="U48" s="164"/>
      <c r="V48" s="164"/>
      <c r="W48" s="164"/>
    </row>
    <row r="49" spans="2:23" ht="18" customHeight="1" x14ac:dyDescent="0.3">
      <c r="B49" s="175">
        <v>45</v>
      </c>
      <c r="C49" s="176" t="s">
        <v>36</v>
      </c>
      <c r="D49" s="177">
        <v>0.23</v>
      </c>
      <c r="E49" s="178" t="s">
        <v>10</v>
      </c>
      <c r="F49" s="177">
        <v>0.8</v>
      </c>
      <c r="G49" s="178">
        <f t="shared" si="4"/>
        <v>0.51500000000000001</v>
      </c>
      <c r="H49" s="98">
        <f t="shared" si="5"/>
        <v>5.15</v>
      </c>
      <c r="U49" s="164"/>
      <c r="V49" s="164"/>
      <c r="W49" s="164"/>
    </row>
    <row r="50" spans="2:23" ht="18" customHeight="1" x14ac:dyDescent="0.3">
      <c r="B50" s="175">
        <v>46</v>
      </c>
      <c r="C50" s="176" t="s">
        <v>60</v>
      </c>
      <c r="D50" s="177">
        <v>0.15</v>
      </c>
      <c r="E50" s="178">
        <v>0.5</v>
      </c>
      <c r="F50" s="177">
        <v>0.8</v>
      </c>
      <c r="G50" s="178">
        <f t="shared" si="4"/>
        <v>0.48333333333333339</v>
      </c>
      <c r="H50" s="98">
        <f t="shared" si="5"/>
        <v>4.8333333333333339</v>
      </c>
      <c r="U50" s="164"/>
      <c r="V50" s="164"/>
      <c r="W50" s="164"/>
    </row>
    <row r="51" spans="2:23" ht="18" customHeight="1" x14ac:dyDescent="0.3">
      <c r="B51" s="175">
        <v>47</v>
      </c>
      <c r="C51" s="176" t="s">
        <v>61</v>
      </c>
      <c r="D51" s="177">
        <v>0</v>
      </c>
      <c r="E51" s="178">
        <v>0.63</v>
      </c>
      <c r="F51" s="177">
        <v>0.8</v>
      </c>
      <c r="G51" s="178">
        <f t="shared" si="4"/>
        <v>0.47666666666666674</v>
      </c>
      <c r="H51" s="98">
        <f t="shared" si="5"/>
        <v>4.7666666666666675</v>
      </c>
      <c r="U51" s="164"/>
      <c r="V51" s="164"/>
      <c r="W51" s="164"/>
    </row>
    <row r="52" spans="2:23" ht="18" customHeight="1" x14ac:dyDescent="0.3">
      <c r="B52" s="175">
        <v>48</v>
      </c>
      <c r="C52" s="176" t="s">
        <v>49</v>
      </c>
      <c r="D52" s="177">
        <v>0.12</v>
      </c>
      <c r="E52" s="178">
        <v>0.5</v>
      </c>
      <c r="F52" s="177">
        <v>0.8</v>
      </c>
      <c r="G52" s="178">
        <f t="shared" si="4"/>
        <v>0.47333333333333333</v>
      </c>
      <c r="H52" s="98">
        <f t="shared" si="5"/>
        <v>4.7333333333333334</v>
      </c>
      <c r="U52" s="164"/>
      <c r="V52" s="164"/>
      <c r="W52" s="164"/>
    </row>
    <row r="53" spans="2:23" ht="18" customHeight="1" x14ac:dyDescent="0.3">
      <c r="B53" s="175">
        <v>49</v>
      </c>
      <c r="C53" s="176" t="s">
        <v>54</v>
      </c>
      <c r="D53" s="177">
        <v>0</v>
      </c>
      <c r="E53" s="178">
        <v>0.5</v>
      </c>
      <c r="F53" s="177">
        <v>0.8</v>
      </c>
      <c r="G53" s="178">
        <f t="shared" si="4"/>
        <v>0.43333333333333335</v>
      </c>
      <c r="H53" s="98">
        <f t="shared" si="5"/>
        <v>4.3333333333333339</v>
      </c>
      <c r="U53" s="164"/>
      <c r="V53" s="164"/>
      <c r="W53" s="164"/>
    </row>
    <row r="54" spans="2:23" ht="18" customHeight="1" thickBot="1" x14ac:dyDescent="0.35">
      <c r="B54" s="182">
        <v>49</v>
      </c>
      <c r="C54" s="183" t="s">
        <v>46</v>
      </c>
      <c r="D54" s="184">
        <v>0</v>
      </c>
      <c r="E54" s="185">
        <v>0.5</v>
      </c>
      <c r="F54" s="184">
        <v>0.8</v>
      </c>
      <c r="G54" s="185">
        <f t="shared" si="4"/>
        <v>0.43333333333333335</v>
      </c>
      <c r="H54" s="188">
        <f t="shared" si="5"/>
        <v>4.3333333333333339</v>
      </c>
      <c r="U54" s="164"/>
      <c r="V54" s="164"/>
      <c r="W54" s="164"/>
    </row>
    <row r="55" spans="2:23" ht="28.5" customHeight="1" thickBot="1" x14ac:dyDescent="0.35">
      <c r="B55" s="196" t="s">
        <v>5</v>
      </c>
      <c r="C55" s="197"/>
      <c r="D55" s="99">
        <f>AVERAGE(D5:D54)</f>
        <v>0.26520000000000005</v>
      </c>
      <c r="E55" s="100">
        <f>AVERAGE(E5:E54)</f>
        <v>0.85704545454545455</v>
      </c>
      <c r="F55" s="99">
        <f>AVERAGE(F5:F54)</f>
        <v>0.92399999999999916</v>
      </c>
      <c r="G55" s="100">
        <f>AVERAGE(G5:G54)</f>
        <v>0.67289999999999983</v>
      </c>
      <c r="H55" s="101">
        <f t="shared" ref="H55" si="6">SUM(G55)/10*100</f>
        <v>6.7289999999999992</v>
      </c>
      <c r="J55" s="94"/>
      <c r="K55" s="94"/>
      <c r="L55" s="94"/>
    </row>
  </sheetData>
  <sortState xmlns:xlrd2="http://schemas.microsoft.com/office/spreadsheetml/2017/richdata2" ref="C6:H54">
    <sortCondition descending="1" ref="H54"/>
  </sortState>
  <mergeCells count="3">
    <mergeCell ref="B2:H3"/>
    <mergeCell ref="B55:C55"/>
    <mergeCell ref="J13:L1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65573-D856-4999-9DFD-F52AC41CBD65}">
  <dimension ref="B1:BB18"/>
  <sheetViews>
    <sheetView zoomScale="80" zoomScaleNormal="8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B3" sqref="B3:D3"/>
    </sheetView>
  </sheetViews>
  <sheetFormatPr defaultColWidth="9.109375" defaultRowHeight="15.6" x14ac:dyDescent="0.3"/>
  <cols>
    <col min="1" max="1" width="1.88671875" style="30" customWidth="1"/>
    <col min="2" max="2" width="6.109375" style="30" customWidth="1"/>
    <col min="3" max="3" width="56.44140625" style="30" customWidth="1"/>
    <col min="4" max="4" width="20.88671875" style="30" customWidth="1"/>
    <col min="5" max="31" width="15.6640625" style="30" customWidth="1"/>
    <col min="32" max="32" width="15.6640625" style="41" customWidth="1"/>
    <col min="33" max="54" width="15.6640625" style="30" customWidth="1"/>
    <col min="55" max="16384" width="9.109375" style="30"/>
  </cols>
  <sheetData>
    <row r="1" spans="2:54" ht="8.25" customHeight="1" thickBot="1" x14ac:dyDescent="0.35"/>
    <row r="2" spans="2:54" ht="63" thickBot="1" x14ac:dyDescent="0.35">
      <c r="B2" s="116" t="s">
        <v>62</v>
      </c>
      <c r="C2" s="212" t="s">
        <v>63</v>
      </c>
      <c r="D2" s="213"/>
      <c r="E2" s="31" t="s">
        <v>30</v>
      </c>
      <c r="F2" s="23" t="s">
        <v>57</v>
      </c>
      <c r="G2" s="23" t="s">
        <v>23</v>
      </c>
      <c r="H2" s="23" t="s">
        <v>64</v>
      </c>
      <c r="I2" s="23" t="s">
        <v>55</v>
      </c>
      <c r="J2" s="23" t="s">
        <v>65</v>
      </c>
      <c r="K2" s="23" t="s">
        <v>32</v>
      </c>
      <c r="L2" s="23" t="s">
        <v>40</v>
      </c>
      <c r="M2" s="23" t="s">
        <v>41</v>
      </c>
      <c r="N2" s="23" t="s">
        <v>35</v>
      </c>
      <c r="O2" s="23" t="s">
        <v>51</v>
      </c>
      <c r="P2" s="23" t="s">
        <v>66</v>
      </c>
      <c r="Q2" s="23" t="s">
        <v>45</v>
      </c>
      <c r="R2" s="23" t="s">
        <v>18</v>
      </c>
      <c r="S2" s="23" t="s">
        <v>67</v>
      </c>
      <c r="T2" s="23" t="s">
        <v>12</v>
      </c>
      <c r="U2" s="23" t="s">
        <v>58</v>
      </c>
      <c r="V2" s="23" t="s">
        <v>61</v>
      </c>
      <c r="W2" s="23" t="s">
        <v>31</v>
      </c>
      <c r="X2" s="23" t="s">
        <v>24</v>
      </c>
      <c r="Y2" s="23" t="s">
        <v>69</v>
      </c>
      <c r="Z2" s="23" t="s">
        <v>60</v>
      </c>
      <c r="AA2" s="23" t="s">
        <v>37</v>
      </c>
      <c r="AB2" s="23" t="s">
        <v>56</v>
      </c>
      <c r="AC2" s="23" t="s">
        <v>33</v>
      </c>
      <c r="AD2" s="23" t="s">
        <v>11</v>
      </c>
      <c r="AE2" s="23" t="s">
        <v>27</v>
      </c>
      <c r="AF2" s="32" t="s">
        <v>70</v>
      </c>
      <c r="AG2" s="23" t="s">
        <v>44</v>
      </c>
      <c r="AH2" s="23" t="s">
        <v>71</v>
      </c>
      <c r="AI2" s="23" t="s">
        <v>59</v>
      </c>
      <c r="AJ2" s="23" t="s">
        <v>52</v>
      </c>
      <c r="AK2" s="23" t="s">
        <v>43</v>
      </c>
      <c r="AL2" s="23" t="s">
        <v>7</v>
      </c>
      <c r="AM2" s="23" t="s">
        <v>72</v>
      </c>
      <c r="AN2" s="23" t="s">
        <v>50</v>
      </c>
      <c r="AO2" s="23" t="s">
        <v>42</v>
      </c>
      <c r="AP2" s="23" t="s">
        <v>74</v>
      </c>
      <c r="AQ2" s="23" t="s">
        <v>75</v>
      </c>
      <c r="AR2" s="23" t="s">
        <v>38</v>
      </c>
      <c r="AS2" s="23" t="s">
        <v>8</v>
      </c>
      <c r="AT2" s="23" t="s">
        <v>34</v>
      </c>
      <c r="AU2" s="23" t="s">
        <v>9</v>
      </c>
      <c r="AV2" s="23" t="s">
        <v>22</v>
      </c>
      <c r="AW2" s="24" t="s">
        <v>14</v>
      </c>
      <c r="AX2" s="23" t="s">
        <v>26</v>
      </c>
      <c r="AY2" s="23" t="s">
        <v>39</v>
      </c>
      <c r="AZ2" s="23" t="s">
        <v>29</v>
      </c>
      <c r="BA2" s="23" t="s">
        <v>208</v>
      </c>
      <c r="BB2" s="25" t="s">
        <v>77</v>
      </c>
    </row>
    <row r="3" spans="2:54" ht="24.9" customHeight="1" thickBot="1" x14ac:dyDescent="0.35">
      <c r="B3" s="214" t="s">
        <v>149</v>
      </c>
      <c r="C3" s="215"/>
      <c r="D3" s="216"/>
      <c r="E3" s="199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  <c r="AG3" s="200"/>
      <c r="AH3" s="200"/>
      <c r="AI3" s="200"/>
      <c r="AJ3" s="200"/>
      <c r="AK3" s="200"/>
      <c r="AL3" s="200"/>
      <c r="AM3" s="200"/>
      <c r="AN3" s="200"/>
      <c r="AO3" s="200"/>
      <c r="AP3" s="200"/>
      <c r="AQ3" s="200"/>
      <c r="AR3" s="200"/>
      <c r="AS3" s="200"/>
      <c r="AT3" s="200"/>
      <c r="AU3" s="200"/>
      <c r="AV3" s="200"/>
      <c r="AW3" s="200"/>
      <c r="AX3" s="200"/>
      <c r="AY3" s="200"/>
      <c r="AZ3" s="200"/>
      <c r="BA3" s="200"/>
      <c r="BB3" s="201"/>
    </row>
    <row r="4" spans="2:54" ht="50.1" customHeight="1" x14ac:dyDescent="0.3">
      <c r="B4" s="1">
        <v>1</v>
      </c>
      <c r="C4" s="217" t="s">
        <v>150</v>
      </c>
      <c r="D4" s="218"/>
      <c r="E4" s="2">
        <v>1</v>
      </c>
      <c r="F4" s="3">
        <v>0</v>
      </c>
      <c r="G4" s="3">
        <v>0.5</v>
      </c>
      <c r="H4" s="3">
        <v>0</v>
      </c>
      <c r="I4" s="3">
        <v>0</v>
      </c>
      <c r="J4" s="3">
        <v>0</v>
      </c>
      <c r="K4" s="3">
        <v>0</v>
      </c>
      <c r="L4" s="3">
        <v>1</v>
      </c>
      <c r="M4" s="3">
        <v>0</v>
      </c>
      <c r="N4" s="3">
        <v>0</v>
      </c>
      <c r="O4" s="4">
        <v>0</v>
      </c>
      <c r="P4" s="3">
        <v>0</v>
      </c>
      <c r="Q4" s="4">
        <v>1</v>
      </c>
      <c r="R4" s="4">
        <v>1</v>
      </c>
      <c r="S4" s="4">
        <v>0</v>
      </c>
      <c r="T4" s="4">
        <v>1</v>
      </c>
      <c r="U4" s="4">
        <v>0</v>
      </c>
      <c r="V4" s="4">
        <v>0</v>
      </c>
      <c r="W4" s="3">
        <v>1</v>
      </c>
      <c r="X4" s="3">
        <v>1</v>
      </c>
      <c r="Y4" s="3">
        <v>0</v>
      </c>
      <c r="Z4" s="3">
        <v>0.5</v>
      </c>
      <c r="AA4" s="3">
        <v>0</v>
      </c>
      <c r="AB4" s="3">
        <v>0.5</v>
      </c>
      <c r="AC4" s="3">
        <v>1</v>
      </c>
      <c r="AD4" s="3">
        <v>1</v>
      </c>
      <c r="AE4" s="3">
        <v>0</v>
      </c>
      <c r="AF4" s="82">
        <v>0</v>
      </c>
      <c r="AG4" s="3">
        <v>0</v>
      </c>
      <c r="AH4" s="3">
        <v>0</v>
      </c>
      <c r="AI4" s="3">
        <v>0</v>
      </c>
      <c r="AJ4" s="3">
        <v>0.5</v>
      </c>
      <c r="AK4" s="3">
        <v>1</v>
      </c>
      <c r="AL4" s="3">
        <v>0.5</v>
      </c>
      <c r="AM4" s="3">
        <v>0</v>
      </c>
      <c r="AN4" s="3">
        <v>0</v>
      </c>
      <c r="AO4" s="3">
        <v>0</v>
      </c>
      <c r="AP4" s="3">
        <v>0.5</v>
      </c>
      <c r="AQ4" s="3">
        <v>0</v>
      </c>
      <c r="AR4" s="3">
        <v>1</v>
      </c>
      <c r="AS4" s="3">
        <v>1</v>
      </c>
      <c r="AT4" s="3">
        <v>0</v>
      </c>
      <c r="AU4" s="3">
        <v>0.5</v>
      </c>
      <c r="AV4" s="3">
        <v>0</v>
      </c>
      <c r="AW4" s="5">
        <v>1</v>
      </c>
      <c r="AX4" s="3">
        <v>0</v>
      </c>
      <c r="AY4" s="3">
        <v>0</v>
      </c>
      <c r="AZ4" s="3">
        <v>0</v>
      </c>
      <c r="BA4" s="3">
        <v>0</v>
      </c>
      <c r="BB4" s="6">
        <v>0</v>
      </c>
    </row>
    <row r="5" spans="2:54" ht="50.1" customHeight="1" x14ac:dyDescent="0.3">
      <c r="B5" s="7">
        <v>2</v>
      </c>
      <c r="C5" s="208" t="s">
        <v>151</v>
      </c>
      <c r="D5" s="209"/>
      <c r="E5" s="8">
        <v>1</v>
      </c>
      <c r="F5" s="3">
        <v>1</v>
      </c>
      <c r="G5" s="9">
        <v>1</v>
      </c>
      <c r="H5" s="9">
        <v>1</v>
      </c>
      <c r="I5" s="9">
        <v>1</v>
      </c>
      <c r="J5" s="9">
        <v>1</v>
      </c>
      <c r="K5" s="3">
        <v>0</v>
      </c>
      <c r="L5" s="9">
        <v>1</v>
      </c>
      <c r="M5" s="3">
        <v>0</v>
      </c>
      <c r="N5" s="9">
        <v>1</v>
      </c>
      <c r="O5" s="10">
        <v>1</v>
      </c>
      <c r="P5" s="9">
        <v>0</v>
      </c>
      <c r="Q5" s="10">
        <v>1</v>
      </c>
      <c r="R5" s="10">
        <v>1</v>
      </c>
      <c r="S5" s="10">
        <v>1</v>
      </c>
      <c r="T5" s="10">
        <v>1</v>
      </c>
      <c r="U5" s="10">
        <v>1</v>
      </c>
      <c r="V5" s="11">
        <v>0</v>
      </c>
      <c r="W5" s="9">
        <v>1</v>
      </c>
      <c r="X5" s="9">
        <v>1</v>
      </c>
      <c r="Y5" s="9">
        <v>1</v>
      </c>
      <c r="Z5" s="9">
        <v>1</v>
      </c>
      <c r="AA5" s="3">
        <v>1</v>
      </c>
      <c r="AB5" s="9">
        <v>1</v>
      </c>
      <c r="AC5" s="9">
        <v>1</v>
      </c>
      <c r="AD5" s="9">
        <v>1</v>
      </c>
      <c r="AE5" s="9">
        <v>1</v>
      </c>
      <c r="AF5" s="35">
        <v>1</v>
      </c>
      <c r="AG5" s="9">
        <v>1</v>
      </c>
      <c r="AH5" s="9">
        <v>0</v>
      </c>
      <c r="AI5" s="9">
        <v>1</v>
      </c>
      <c r="AJ5" s="9">
        <v>1</v>
      </c>
      <c r="AK5" s="9">
        <v>1</v>
      </c>
      <c r="AL5" s="3">
        <v>1</v>
      </c>
      <c r="AM5" s="9">
        <v>1</v>
      </c>
      <c r="AN5" s="9">
        <v>1</v>
      </c>
      <c r="AO5" s="9">
        <v>1</v>
      </c>
      <c r="AP5" s="9">
        <v>1</v>
      </c>
      <c r="AQ5" s="9">
        <v>1</v>
      </c>
      <c r="AR5" s="9">
        <v>1</v>
      </c>
      <c r="AS5" s="9">
        <v>1</v>
      </c>
      <c r="AT5" s="9">
        <v>0</v>
      </c>
      <c r="AU5" s="9">
        <v>1</v>
      </c>
      <c r="AV5" s="9">
        <v>1</v>
      </c>
      <c r="AW5" s="12">
        <v>1</v>
      </c>
      <c r="AX5" s="9">
        <v>1</v>
      </c>
      <c r="AY5" s="9">
        <v>1</v>
      </c>
      <c r="AZ5" s="9">
        <v>1</v>
      </c>
      <c r="BA5" s="9">
        <v>1</v>
      </c>
      <c r="BB5" s="13">
        <v>1</v>
      </c>
    </row>
    <row r="6" spans="2:54" ht="50.1" customHeight="1" x14ac:dyDescent="0.3">
      <c r="B6" s="7">
        <v>3</v>
      </c>
      <c r="C6" s="208" t="s">
        <v>152</v>
      </c>
      <c r="D6" s="209"/>
      <c r="E6" s="8">
        <v>0</v>
      </c>
      <c r="F6" s="3">
        <v>0</v>
      </c>
      <c r="G6" s="9">
        <v>0</v>
      </c>
      <c r="H6" s="9">
        <v>0</v>
      </c>
      <c r="I6" s="9">
        <v>0</v>
      </c>
      <c r="J6" s="9">
        <v>0</v>
      </c>
      <c r="K6" s="3">
        <v>0</v>
      </c>
      <c r="L6" s="9">
        <v>0</v>
      </c>
      <c r="M6" s="3">
        <v>0</v>
      </c>
      <c r="N6" s="9">
        <v>0</v>
      </c>
      <c r="O6" s="10">
        <v>0</v>
      </c>
      <c r="P6" s="9">
        <v>0</v>
      </c>
      <c r="Q6" s="10">
        <v>0</v>
      </c>
      <c r="R6" s="10">
        <v>1</v>
      </c>
      <c r="S6" s="10">
        <v>0</v>
      </c>
      <c r="T6" s="10">
        <v>0</v>
      </c>
      <c r="U6" s="10">
        <v>0</v>
      </c>
      <c r="V6" s="10">
        <v>0</v>
      </c>
      <c r="W6" s="9">
        <v>0</v>
      </c>
      <c r="X6" s="9">
        <v>1</v>
      </c>
      <c r="Y6" s="9">
        <v>0</v>
      </c>
      <c r="Z6" s="9">
        <v>0</v>
      </c>
      <c r="AA6" s="3">
        <v>0</v>
      </c>
      <c r="AB6" s="9">
        <v>1</v>
      </c>
      <c r="AC6" s="9">
        <v>1</v>
      </c>
      <c r="AD6" s="9">
        <v>0</v>
      </c>
      <c r="AE6" s="9">
        <v>0</v>
      </c>
      <c r="AF6" s="35">
        <v>0</v>
      </c>
      <c r="AG6" s="9">
        <v>0</v>
      </c>
      <c r="AH6" s="9">
        <v>0</v>
      </c>
      <c r="AI6" s="9">
        <v>0</v>
      </c>
      <c r="AJ6" s="9">
        <v>0</v>
      </c>
      <c r="AK6" s="9">
        <v>0</v>
      </c>
      <c r="AL6" s="3">
        <v>1</v>
      </c>
      <c r="AM6" s="9">
        <v>0</v>
      </c>
      <c r="AN6" s="9">
        <v>0</v>
      </c>
      <c r="AO6" s="9">
        <v>0</v>
      </c>
      <c r="AP6" s="9">
        <v>0</v>
      </c>
      <c r="AQ6" s="9">
        <v>0</v>
      </c>
      <c r="AR6" s="9">
        <v>0</v>
      </c>
      <c r="AS6" s="9">
        <v>1</v>
      </c>
      <c r="AT6" s="9">
        <v>0</v>
      </c>
      <c r="AU6" s="9">
        <v>1</v>
      </c>
      <c r="AV6" s="9">
        <v>0</v>
      </c>
      <c r="AW6" s="12">
        <v>0</v>
      </c>
      <c r="AX6" s="9">
        <v>0</v>
      </c>
      <c r="AY6" s="9">
        <v>0</v>
      </c>
      <c r="AZ6" s="9">
        <v>0</v>
      </c>
      <c r="BA6" s="9">
        <v>0</v>
      </c>
      <c r="BB6" s="13">
        <v>0</v>
      </c>
    </row>
    <row r="7" spans="2:54" ht="50.1" customHeight="1" x14ac:dyDescent="0.3">
      <c r="B7" s="7">
        <v>4</v>
      </c>
      <c r="C7" s="208" t="s">
        <v>153</v>
      </c>
      <c r="D7" s="209"/>
      <c r="E7" s="8">
        <v>1</v>
      </c>
      <c r="F7" s="3">
        <v>0</v>
      </c>
      <c r="G7" s="9">
        <v>1</v>
      </c>
      <c r="H7" s="9">
        <v>1</v>
      </c>
      <c r="I7" s="9">
        <v>0</v>
      </c>
      <c r="J7" s="9">
        <v>1</v>
      </c>
      <c r="K7" s="3">
        <v>0</v>
      </c>
      <c r="L7" s="9">
        <v>0.5</v>
      </c>
      <c r="M7" s="3">
        <v>0</v>
      </c>
      <c r="N7" s="9">
        <v>1</v>
      </c>
      <c r="O7" s="10">
        <v>0</v>
      </c>
      <c r="P7" s="9">
        <v>0</v>
      </c>
      <c r="Q7" s="10">
        <v>0.5</v>
      </c>
      <c r="R7" s="10">
        <v>1</v>
      </c>
      <c r="S7" s="10">
        <v>0.5</v>
      </c>
      <c r="T7" s="10">
        <v>1</v>
      </c>
      <c r="U7" s="10">
        <v>0.5</v>
      </c>
      <c r="V7" s="10">
        <v>0</v>
      </c>
      <c r="W7" s="9">
        <v>1</v>
      </c>
      <c r="X7" s="9">
        <v>0.5</v>
      </c>
      <c r="Y7" s="9">
        <v>1</v>
      </c>
      <c r="Z7" s="9">
        <v>0.5</v>
      </c>
      <c r="AA7" s="3">
        <v>1</v>
      </c>
      <c r="AB7" s="9">
        <v>0.5</v>
      </c>
      <c r="AC7" s="9">
        <v>1</v>
      </c>
      <c r="AD7" s="9">
        <v>1</v>
      </c>
      <c r="AE7" s="9">
        <v>1</v>
      </c>
      <c r="AF7" s="35">
        <v>1</v>
      </c>
      <c r="AG7" s="9">
        <v>1</v>
      </c>
      <c r="AH7" s="9">
        <v>0</v>
      </c>
      <c r="AI7" s="9">
        <v>0.5</v>
      </c>
      <c r="AJ7" s="9">
        <v>0</v>
      </c>
      <c r="AK7" s="9">
        <v>0.5</v>
      </c>
      <c r="AL7" s="3">
        <v>1</v>
      </c>
      <c r="AM7" s="9">
        <v>0.5</v>
      </c>
      <c r="AN7" s="9">
        <v>0</v>
      </c>
      <c r="AO7" s="9">
        <v>1</v>
      </c>
      <c r="AP7" s="9">
        <v>1</v>
      </c>
      <c r="AQ7" s="9">
        <v>0</v>
      </c>
      <c r="AR7" s="9">
        <v>1</v>
      </c>
      <c r="AS7" s="9">
        <v>1</v>
      </c>
      <c r="AT7" s="9">
        <v>0</v>
      </c>
      <c r="AU7" s="9">
        <v>1</v>
      </c>
      <c r="AV7" s="9">
        <v>0.5</v>
      </c>
      <c r="AW7" s="9">
        <v>1</v>
      </c>
      <c r="AX7" s="9">
        <v>0</v>
      </c>
      <c r="AY7" s="9">
        <v>1</v>
      </c>
      <c r="AZ7" s="9">
        <v>1</v>
      </c>
      <c r="BA7" s="9">
        <v>1</v>
      </c>
      <c r="BB7" s="13">
        <v>0</v>
      </c>
    </row>
    <row r="8" spans="2:54" ht="50.1" customHeight="1" x14ac:dyDescent="0.3">
      <c r="B8" s="7">
        <v>5</v>
      </c>
      <c r="C8" s="208" t="s">
        <v>154</v>
      </c>
      <c r="D8" s="209"/>
      <c r="E8" s="8">
        <v>0</v>
      </c>
      <c r="F8" s="3">
        <v>0</v>
      </c>
      <c r="G8" s="9">
        <v>0</v>
      </c>
      <c r="H8" s="9">
        <v>0</v>
      </c>
      <c r="I8" s="9">
        <v>0</v>
      </c>
      <c r="J8" s="9">
        <v>0</v>
      </c>
      <c r="K8" s="3">
        <v>0</v>
      </c>
      <c r="L8" s="9">
        <v>0</v>
      </c>
      <c r="M8" s="3">
        <v>0</v>
      </c>
      <c r="N8" s="9">
        <v>0</v>
      </c>
      <c r="O8" s="10">
        <v>0</v>
      </c>
      <c r="P8" s="9">
        <v>0</v>
      </c>
      <c r="Q8" s="11">
        <v>0</v>
      </c>
      <c r="R8" s="11">
        <v>1</v>
      </c>
      <c r="S8" s="11">
        <v>0</v>
      </c>
      <c r="T8" s="11">
        <v>0</v>
      </c>
      <c r="U8" s="11">
        <v>0</v>
      </c>
      <c r="V8" s="11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  <c r="AC8" s="9">
        <v>0</v>
      </c>
      <c r="AD8" s="9">
        <v>0</v>
      </c>
      <c r="AE8" s="9">
        <v>0</v>
      </c>
      <c r="AF8" s="35">
        <v>0</v>
      </c>
      <c r="AG8" s="9">
        <v>0</v>
      </c>
      <c r="AH8" s="9">
        <v>0</v>
      </c>
      <c r="AI8" s="9">
        <v>0</v>
      </c>
      <c r="AJ8" s="9">
        <v>0</v>
      </c>
      <c r="AK8" s="9">
        <v>0</v>
      </c>
      <c r="AL8" s="3">
        <v>0</v>
      </c>
      <c r="AM8" s="9">
        <v>0</v>
      </c>
      <c r="AN8" s="9">
        <v>0</v>
      </c>
      <c r="AO8" s="9">
        <v>0</v>
      </c>
      <c r="AP8" s="9">
        <v>0</v>
      </c>
      <c r="AQ8" s="9">
        <v>0</v>
      </c>
      <c r="AR8" s="9">
        <v>0</v>
      </c>
      <c r="AS8" s="9">
        <v>0</v>
      </c>
      <c r="AT8" s="9">
        <v>0</v>
      </c>
      <c r="AU8" s="9">
        <v>0</v>
      </c>
      <c r="AV8" s="9">
        <v>1</v>
      </c>
      <c r="AW8" s="12">
        <v>1</v>
      </c>
      <c r="AX8" s="9">
        <v>0</v>
      </c>
      <c r="AY8" s="9">
        <v>0</v>
      </c>
      <c r="AZ8" s="9">
        <v>0</v>
      </c>
      <c r="BA8" s="9">
        <v>0</v>
      </c>
      <c r="BB8" s="13">
        <v>0</v>
      </c>
    </row>
    <row r="9" spans="2:54" ht="50.1" customHeight="1" x14ac:dyDescent="0.3">
      <c r="B9" s="7">
        <v>6</v>
      </c>
      <c r="C9" s="208" t="s">
        <v>155</v>
      </c>
      <c r="D9" s="209"/>
      <c r="E9" s="8">
        <v>0.5</v>
      </c>
      <c r="F9" s="3">
        <v>0</v>
      </c>
      <c r="G9" s="9">
        <v>0</v>
      </c>
      <c r="H9" s="9">
        <v>0.5</v>
      </c>
      <c r="I9" s="9">
        <v>0</v>
      </c>
      <c r="J9" s="9">
        <v>0.5</v>
      </c>
      <c r="K9" s="3">
        <v>0</v>
      </c>
      <c r="L9" s="9">
        <v>0.5</v>
      </c>
      <c r="M9" s="3">
        <v>0</v>
      </c>
      <c r="N9" s="9">
        <v>0</v>
      </c>
      <c r="O9" s="10">
        <v>0</v>
      </c>
      <c r="P9" s="9">
        <v>0</v>
      </c>
      <c r="Q9" s="11">
        <v>0.5</v>
      </c>
      <c r="R9" s="11">
        <v>1</v>
      </c>
      <c r="S9" s="11">
        <v>0</v>
      </c>
      <c r="T9" s="11">
        <v>0.5</v>
      </c>
      <c r="U9" s="11">
        <v>0</v>
      </c>
      <c r="V9" s="11">
        <v>0</v>
      </c>
      <c r="W9" s="9">
        <v>0</v>
      </c>
      <c r="X9" s="9">
        <v>1</v>
      </c>
      <c r="Y9" s="9">
        <v>0.5</v>
      </c>
      <c r="Z9" s="9">
        <v>0</v>
      </c>
      <c r="AA9" s="9">
        <v>0.5</v>
      </c>
      <c r="AB9" s="9">
        <v>0</v>
      </c>
      <c r="AC9" s="9">
        <v>0.5</v>
      </c>
      <c r="AD9" s="9">
        <v>1</v>
      </c>
      <c r="AE9" s="9">
        <v>0.5</v>
      </c>
      <c r="AF9" s="35">
        <v>0.5</v>
      </c>
      <c r="AG9" s="9">
        <v>0</v>
      </c>
      <c r="AH9" s="9">
        <v>0</v>
      </c>
      <c r="AI9" s="9">
        <v>0.5</v>
      </c>
      <c r="AJ9" s="9">
        <v>0</v>
      </c>
      <c r="AK9" s="9">
        <v>0.5</v>
      </c>
      <c r="AL9" s="3">
        <v>0.5</v>
      </c>
      <c r="AM9" s="9">
        <v>0</v>
      </c>
      <c r="AN9" s="9">
        <v>0</v>
      </c>
      <c r="AO9" s="9">
        <v>0.5</v>
      </c>
      <c r="AP9" s="9">
        <v>0.5</v>
      </c>
      <c r="AQ9" s="9">
        <v>0.5</v>
      </c>
      <c r="AR9" s="9">
        <v>0</v>
      </c>
      <c r="AS9" s="9">
        <v>0</v>
      </c>
      <c r="AT9" s="9">
        <v>0</v>
      </c>
      <c r="AU9" s="9">
        <v>0.5</v>
      </c>
      <c r="AV9" s="9">
        <v>0.5</v>
      </c>
      <c r="AW9" s="12">
        <v>1</v>
      </c>
      <c r="AX9" s="9">
        <v>0</v>
      </c>
      <c r="AY9" s="9">
        <v>0.5</v>
      </c>
      <c r="AZ9" s="9">
        <v>0.5</v>
      </c>
      <c r="BA9" s="9">
        <v>0</v>
      </c>
      <c r="BB9" s="13">
        <v>0.5</v>
      </c>
    </row>
    <row r="10" spans="2:54" ht="50.1" customHeight="1" x14ac:dyDescent="0.3">
      <c r="B10" s="7">
        <v>7</v>
      </c>
      <c r="C10" s="208" t="s">
        <v>156</v>
      </c>
      <c r="D10" s="209"/>
      <c r="E10" s="8">
        <v>0.5</v>
      </c>
      <c r="F10" s="3">
        <v>0</v>
      </c>
      <c r="G10" s="9">
        <v>0</v>
      </c>
      <c r="H10" s="9">
        <v>0</v>
      </c>
      <c r="I10" s="9">
        <v>0</v>
      </c>
      <c r="J10" s="9">
        <v>0</v>
      </c>
      <c r="K10" s="3">
        <v>0</v>
      </c>
      <c r="L10" s="9">
        <v>0.5</v>
      </c>
      <c r="M10" s="3">
        <v>0</v>
      </c>
      <c r="N10" s="9">
        <v>0</v>
      </c>
      <c r="O10" s="10">
        <v>0</v>
      </c>
      <c r="P10" s="9">
        <v>0</v>
      </c>
      <c r="Q10" s="11">
        <v>0.5</v>
      </c>
      <c r="R10" s="11">
        <v>0</v>
      </c>
      <c r="S10" s="11">
        <v>0.5</v>
      </c>
      <c r="T10" s="11">
        <v>0</v>
      </c>
      <c r="U10" s="11">
        <v>0</v>
      </c>
      <c r="V10" s="11">
        <v>0</v>
      </c>
      <c r="W10" s="9">
        <v>0.5</v>
      </c>
      <c r="X10" s="9">
        <v>0.5</v>
      </c>
      <c r="Y10" s="9">
        <v>0</v>
      </c>
      <c r="Z10" s="9">
        <v>0</v>
      </c>
      <c r="AA10" s="9">
        <v>0</v>
      </c>
      <c r="AB10" s="9">
        <v>0</v>
      </c>
      <c r="AC10" s="9">
        <v>0.5</v>
      </c>
      <c r="AD10" s="9">
        <v>1</v>
      </c>
      <c r="AE10" s="9">
        <v>0</v>
      </c>
      <c r="AF10" s="35">
        <v>0</v>
      </c>
      <c r="AG10" s="9">
        <v>0</v>
      </c>
      <c r="AH10" s="9">
        <v>0</v>
      </c>
      <c r="AI10" s="9">
        <v>0</v>
      </c>
      <c r="AJ10" s="9">
        <v>0</v>
      </c>
      <c r="AK10" s="9">
        <v>0</v>
      </c>
      <c r="AL10" s="3">
        <v>0</v>
      </c>
      <c r="AM10" s="9">
        <v>0.5</v>
      </c>
      <c r="AN10" s="9">
        <v>0</v>
      </c>
      <c r="AO10" s="9">
        <v>0.5</v>
      </c>
      <c r="AP10" s="9">
        <v>0.5</v>
      </c>
      <c r="AQ10" s="9">
        <v>0</v>
      </c>
      <c r="AR10" s="9">
        <v>0.5</v>
      </c>
      <c r="AS10" s="9">
        <v>1</v>
      </c>
      <c r="AT10" s="9">
        <v>0.5</v>
      </c>
      <c r="AU10" s="9">
        <v>0.5</v>
      </c>
      <c r="AV10" s="9">
        <v>0</v>
      </c>
      <c r="AW10" s="12">
        <v>0</v>
      </c>
      <c r="AX10" s="9">
        <v>0</v>
      </c>
      <c r="AY10" s="9">
        <v>0</v>
      </c>
      <c r="AZ10" s="9">
        <v>0</v>
      </c>
      <c r="BA10" s="9">
        <v>0</v>
      </c>
      <c r="BB10" s="13">
        <v>0</v>
      </c>
    </row>
    <row r="11" spans="2:54" ht="50.1" customHeight="1" x14ac:dyDescent="0.3">
      <c r="B11" s="7">
        <v>8</v>
      </c>
      <c r="C11" s="208" t="s">
        <v>157</v>
      </c>
      <c r="D11" s="209"/>
      <c r="E11" s="8">
        <v>0</v>
      </c>
      <c r="F11" s="3">
        <v>0</v>
      </c>
      <c r="G11" s="9">
        <v>0</v>
      </c>
      <c r="H11" s="9">
        <v>0</v>
      </c>
      <c r="I11" s="9">
        <v>0</v>
      </c>
      <c r="J11" s="9">
        <v>0</v>
      </c>
      <c r="K11" s="3">
        <v>0</v>
      </c>
      <c r="L11" s="9">
        <v>0.5</v>
      </c>
      <c r="M11" s="3">
        <v>0</v>
      </c>
      <c r="N11" s="9">
        <v>0.5</v>
      </c>
      <c r="O11" s="10">
        <v>0</v>
      </c>
      <c r="P11" s="9">
        <v>0</v>
      </c>
      <c r="Q11" s="11">
        <v>0</v>
      </c>
      <c r="R11" s="11">
        <v>0</v>
      </c>
      <c r="S11" s="11">
        <v>1</v>
      </c>
      <c r="T11" s="11">
        <v>0.5</v>
      </c>
      <c r="U11" s="11">
        <v>0</v>
      </c>
      <c r="V11" s="11">
        <v>0</v>
      </c>
      <c r="W11" s="9">
        <v>0</v>
      </c>
      <c r="X11" s="9">
        <v>0</v>
      </c>
      <c r="Y11" s="9">
        <v>0</v>
      </c>
      <c r="Z11" s="9">
        <v>0</v>
      </c>
      <c r="AA11" s="9">
        <v>0.5</v>
      </c>
      <c r="AB11" s="9">
        <v>0</v>
      </c>
      <c r="AC11" s="9">
        <v>0</v>
      </c>
      <c r="AD11" s="9">
        <v>0</v>
      </c>
      <c r="AE11" s="9">
        <v>0</v>
      </c>
      <c r="AF11" s="35">
        <v>0</v>
      </c>
      <c r="AG11" s="9">
        <v>0</v>
      </c>
      <c r="AH11" s="9">
        <v>0</v>
      </c>
      <c r="AI11" s="9">
        <v>0</v>
      </c>
      <c r="AJ11" s="9">
        <v>0</v>
      </c>
      <c r="AK11" s="9">
        <v>0</v>
      </c>
      <c r="AL11" s="3">
        <v>0.5</v>
      </c>
      <c r="AM11" s="9">
        <v>0</v>
      </c>
      <c r="AN11" s="9">
        <v>0</v>
      </c>
      <c r="AO11" s="9">
        <v>0</v>
      </c>
      <c r="AP11" s="9">
        <v>0</v>
      </c>
      <c r="AQ11" s="9">
        <v>0</v>
      </c>
      <c r="AR11" s="9">
        <v>0.5</v>
      </c>
      <c r="AS11" s="9">
        <v>0</v>
      </c>
      <c r="AT11" s="9">
        <v>0</v>
      </c>
      <c r="AU11" s="9">
        <v>0.5</v>
      </c>
      <c r="AV11" s="9">
        <v>0</v>
      </c>
      <c r="AW11" s="12">
        <v>0.5</v>
      </c>
      <c r="AX11" s="9">
        <v>0</v>
      </c>
      <c r="AY11" s="9">
        <v>0</v>
      </c>
      <c r="AZ11" s="9">
        <v>0</v>
      </c>
      <c r="BA11" s="9">
        <v>0</v>
      </c>
      <c r="BB11" s="13">
        <v>0</v>
      </c>
    </row>
    <row r="12" spans="2:54" ht="50.1" customHeight="1" x14ac:dyDescent="0.3">
      <c r="B12" s="7">
        <v>9</v>
      </c>
      <c r="C12" s="208" t="s">
        <v>158</v>
      </c>
      <c r="D12" s="209"/>
      <c r="E12" s="8">
        <v>0</v>
      </c>
      <c r="F12" s="3">
        <v>0</v>
      </c>
      <c r="G12" s="9">
        <v>1</v>
      </c>
      <c r="H12" s="9">
        <v>0</v>
      </c>
      <c r="I12" s="9">
        <v>0</v>
      </c>
      <c r="J12" s="9">
        <v>0</v>
      </c>
      <c r="K12" s="3">
        <v>0</v>
      </c>
      <c r="L12" s="9">
        <v>1</v>
      </c>
      <c r="M12" s="3">
        <v>0</v>
      </c>
      <c r="N12" s="9">
        <v>0</v>
      </c>
      <c r="O12" s="10">
        <v>0</v>
      </c>
      <c r="P12" s="9">
        <v>0</v>
      </c>
      <c r="Q12" s="11">
        <v>0</v>
      </c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9">
        <v>0</v>
      </c>
      <c r="X12" s="9">
        <v>1</v>
      </c>
      <c r="Y12" s="9">
        <v>0</v>
      </c>
      <c r="Z12" s="9">
        <v>0</v>
      </c>
      <c r="AA12" s="9">
        <v>0</v>
      </c>
      <c r="AB12" s="9">
        <v>0</v>
      </c>
      <c r="AC12" s="9">
        <v>0</v>
      </c>
      <c r="AD12" s="9">
        <v>1</v>
      </c>
      <c r="AE12" s="9">
        <v>0</v>
      </c>
      <c r="AF12" s="35">
        <v>0</v>
      </c>
      <c r="AG12" s="9">
        <v>0</v>
      </c>
      <c r="AH12" s="9">
        <v>0</v>
      </c>
      <c r="AI12" s="9">
        <v>0</v>
      </c>
      <c r="AJ12" s="9">
        <v>0</v>
      </c>
      <c r="AK12" s="9">
        <v>1</v>
      </c>
      <c r="AL12" s="3">
        <v>0</v>
      </c>
      <c r="AM12" s="9">
        <v>0</v>
      </c>
      <c r="AN12" s="9">
        <v>0</v>
      </c>
      <c r="AO12" s="9">
        <v>0</v>
      </c>
      <c r="AP12" s="9">
        <v>0</v>
      </c>
      <c r="AQ12" s="9">
        <v>0</v>
      </c>
      <c r="AR12" s="9">
        <v>0</v>
      </c>
      <c r="AS12" s="9">
        <v>0</v>
      </c>
      <c r="AT12" s="9">
        <v>0</v>
      </c>
      <c r="AU12" s="9">
        <v>0</v>
      </c>
      <c r="AV12" s="9">
        <v>0</v>
      </c>
      <c r="AW12" s="12">
        <v>1</v>
      </c>
      <c r="AX12" s="9">
        <v>0</v>
      </c>
      <c r="AY12" s="9">
        <v>0</v>
      </c>
      <c r="AZ12" s="9">
        <v>0</v>
      </c>
      <c r="BA12" s="9">
        <v>0</v>
      </c>
      <c r="BB12" s="13">
        <v>0</v>
      </c>
    </row>
    <row r="13" spans="2:54" ht="50.1" customHeight="1" x14ac:dyDescent="0.3">
      <c r="B13" s="7">
        <v>10</v>
      </c>
      <c r="C13" s="208" t="s">
        <v>159</v>
      </c>
      <c r="D13" s="209"/>
      <c r="E13" s="8">
        <v>0</v>
      </c>
      <c r="F13" s="3">
        <v>0</v>
      </c>
      <c r="G13" s="9">
        <v>1</v>
      </c>
      <c r="H13" s="9">
        <v>0</v>
      </c>
      <c r="I13" s="9">
        <v>0</v>
      </c>
      <c r="J13" s="9">
        <v>0</v>
      </c>
      <c r="K13" s="3">
        <v>0</v>
      </c>
      <c r="L13" s="9">
        <v>0</v>
      </c>
      <c r="M13" s="3">
        <v>0</v>
      </c>
      <c r="N13" s="9">
        <v>0</v>
      </c>
      <c r="O13" s="10">
        <v>0</v>
      </c>
      <c r="P13" s="9">
        <v>0</v>
      </c>
      <c r="Q13" s="11">
        <v>0</v>
      </c>
      <c r="R13" s="11">
        <v>1</v>
      </c>
      <c r="S13" s="11">
        <v>0</v>
      </c>
      <c r="T13" s="11">
        <v>0</v>
      </c>
      <c r="U13" s="11">
        <v>0</v>
      </c>
      <c r="V13" s="11">
        <v>0</v>
      </c>
      <c r="W13" s="9">
        <v>0</v>
      </c>
      <c r="X13" s="9">
        <v>0</v>
      </c>
      <c r="Y13" s="9">
        <v>1</v>
      </c>
      <c r="Z13" s="9">
        <v>0</v>
      </c>
      <c r="AA13" s="9">
        <v>1</v>
      </c>
      <c r="AB13" s="9">
        <v>0</v>
      </c>
      <c r="AC13" s="9">
        <v>0</v>
      </c>
      <c r="AD13" s="9">
        <v>1</v>
      </c>
      <c r="AE13" s="9">
        <v>0</v>
      </c>
      <c r="AF13" s="35">
        <v>1</v>
      </c>
      <c r="AG13" s="9">
        <v>0</v>
      </c>
      <c r="AH13" s="9">
        <v>0</v>
      </c>
      <c r="AI13" s="9">
        <v>1</v>
      </c>
      <c r="AJ13" s="9">
        <v>0</v>
      </c>
      <c r="AK13" s="9">
        <v>0</v>
      </c>
      <c r="AL13" s="3">
        <v>1</v>
      </c>
      <c r="AM13" s="9">
        <v>0</v>
      </c>
      <c r="AN13" s="9">
        <v>0</v>
      </c>
      <c r="AO13" s="9">
        <v>0</v>
      </c>
      <c r="AP13" s="9">
        <v>1</v>
      </c>
      <c r="AQ13" s="9">
        <v>0</v>
      </c>
      <c r="AR13" s="9">
        <v>0</v>
      </c>
      <c r="AS13" s="9">
        <v>1</v>
      </c>
      <c r="AT13" s="9">
        <v>0</v>
      </c>
      <c r="AU13" s="9">
        <v>1</v>
      </c>
      <c r="AV13" s="9">
        <v>0</v>
      </c>
      <c r="AW13" s="12">
        <v>1</v>
      </c>
      <c r="AX13" s="9">
        <v>0</v>
      </c>
      <c r="AY13" s="9">
        <v>0</v>
      </c>
      <c r="AZ13" s="9">
        <v>0</v>
      </c>
      <c r="BA13" s="9">
        <v>0</v>
      </c>
      <c r="BB13" s="13">
        <v>0</v>
      </c>
    </row>
    <row r="14" spans="2:54" ht="50.1" customHeight="1" x14ac:dyDescent="0.3">
      <c r="B14" s="7">
        <v>11</v>
      </c>
      <c r="C14" s="208" t="s">
        <v>160</v>
      </c>
      <c r="D14" s="209"/>
      <c r="E14" s="8">
        <v>0</v>
      </c>
      <c r="F14" s="9">
        <v>0</v>
      </c>
      <c r="G14" s="9">
        <v>0.5</v>
      </c>
      <c r="H14" s="9">
        <v>0.5</v>
      </c>
      <c r="I14" s="9">
        <v>0</v>
      </c>
      <c r="J14" s="9">
        <v>0</v>
      </c>
      <c r="K14" s="3">
        <v>0</v>
      </c>
      <c r="L14" s="9">
        <v>0</v>
      </c>
      <c r="M14" s="3">
        <v>0</v>
      </c>
      <c r="N14" s="9">
        <v>0</v>
      </c>
      <c r="O14" s="10">
        <v>0</v>
      </c>
      <c r="P14" s="9">
        <v>0</v>
      </c>
      <c r="Q14" s="11">
        <v>0.5</v>
      </c>
      <c r="R14" s="11">
        <v>0</v>
      </c>
      <c r="S14" s="11">
        <v>0</v>
      </c>
      <c r="T14" s="11">
        <v>0.5</v>
      </c>
      <c r="U14" s="11">
        <v>0.5</v>
      </c>
      <c r="V14" s="11">
        <v>0</v>
      </c>
      <c r="W14" s="9">
        <v>0.5</v>
      </c>
      <c r="X14" s="9">
        <v>0.5</v>
      </c>
      <c r="Y14" s="9">
        <v>0.5</v>
      </c>
      <c r="Z14" s="9">
        <v>0</v>
      </c>
      <c r="AA14" s="9">
        <v>0.5</v>
      </c>
      <c r="AB14" s="9">
        <v>0.5</v>
      </c>
      <c r="AC14" s="9">
        <v>1</v>
      </c>
      <c r="AD14" s="9">
        <v>0.5</v>
      </c>
      <c r="AE14" s="9">
        <v>0.5</v>
      </c>
      <c r="AF14" s="35">
        <v>0.5</v>
      </c>
      <c r="AG14" s="9">
        <v>0</v>
      </c>
      <c r="AH14" s="9">
        <v>0</v>
      </c>
      <c r="AI14" s="9">
        <v>0.5</v>
      </c>
      <c r="AJ14" s="9">
        <v>0.5</v>
      </c>
      <c r="AK14" s="9">
        <v>0</v>
      </c>
      <c r="AL14" s="3">
        <v>0.5</v>
      </c>
      <c r="AM14" s="9">
        <v>0.5</v>
      </c>
      <c r="AN14" s="9">
        <v>0</v>
      </c>
      <c r="AO14" s="9">
        <v>0</v>
      </c>
      <c r="AP14" s="9">
        <v>0.5</v>
      </c>
      <c r="AQ14" s="9">
        <v>0</v>
      </c>
      <c r="AR14" s="9">
        <v>0.5</v>
      </c>
      <c r="AS14" s="9">
        <v>0</v>
      </c>
      <c r="AT14" s="9">
        <v>0.5</v>
      </c>
      <c r="AU14" s="9">
        <v>0.5</v>
      </c>
      <c r="AV14" s="9">
        <v>0.5</v>
      </c>
      <c r="AW14" s="12">
        <v>0.5</v>
      </c>
      <c r="AX14" s="9">
        <v>0.5</v>
      </c>
      <c r="AY14" s="9">
        <v>0.5</v>
      </c>
      <c r="AZ14" s="9">
        <v>0.5</v>
      </c>
      <c r="BA14" s="9">
        <v>0.5</v>
      </c>
      <c r="BB14" s="13">
        <v>0</v>
      </c>
    </row>
    <row r="15" spans="2:54" ht="50.1" customHeight="1" x14ac:dyDescent="0.3">
      <c r="B15" s="7">
        <v>12</v>
      </c>
      <c r="C15" s="208" t="s">
        <v>161</v>
      </c>
      <c r="D15" s="209"/>
      <c r="E15" s="8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3">
        <v>0</v>
      </c>
      <c r="L15" s="9">
        <v>0</v>
      </c>
      <c r="M15" s="3">
        <v>0</v>
      </c>
      <c r="N15" s="9">
        <v>0</v>
      </c>
      <c r="O15" s="10">
        <v>0</v>
      </c>
      <c r="P15" s="9">
        <v>0</v>
      </c>
      <c r="Q15" s="11">
        <v>0</v>
      </c>
      <c r="R15" s="11">
        <v>0</v>
      </c>
      <c r="S15" s="11">
        <v>0</v>
      </c>
      <c r="T15" s="11">
        <v>0</v>
      </c>
      <c r="U15" s="11">
        <v>0</v>
      </c>
      <c r="V15" s="11">
        <v>0</v>
      </c>
      <c r="W15" s="9">
        <v>0</v>
      </c>
      <c r="X15" s="9">
        <v>1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9">
        <v>1</v>
      </c>
      <c r="AE15" s="9">
        <v>0</v>
      </c>
      <c r="AF15" s="35">
        <v>0</v>
      </c>
      <c r="AG15" s="9">
        <v>0</v>
      </c>
      <c r="AH15" s="9">
        <v>0</v>
      </c>
      <c r="AI15" s="9">
        <v>0</v>
      </c>
      <c r="AJ15" s="9">
        <v>0</v>
      </c>
      <c r="AK15" s="9">
        <v>0</v>
      </c>
      <c r="AL15" s="3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9">
        <v>0.5</v>
      </c>
      <c r="AS15" s="9">
        <v>1</v>
      </c>
      <c r="AT15" s="9">
        <v>0</v>
      </c>
      <c r="AU15" s="9">
        <v>0</v>
      </c>
      <c r="AV15" s="9">
        <v>0</v>
      </c>
      <c r="AW15" s="12">
        <v>0</v>
      </c>
      <c r="AX15" s="9">
        <v>0</v>
      </c>
      <c r="AY15" s="9">
        <v>0</v>
      </c>
      <c r="AZ15" s="9">
        <v>0</v>
      </c>
      <c r="BA15" s="9">
        <v>0</v>
      </c>
      <c r="BB15" s="13">
        <v>0</v>
      </c>
    </row>
    <row r="16" spans="2:54" ht="50.1" customHeight="1" thickBot="1" x14ac:dyDescent="0.35">
      <c r="B16" s="14">
        <v>13</v>
      </c>
      <c r="C16" s="210" t="s">
        <v>162</v>
      </c>
      <c r="D16" s="211"/>
      <c r="E16" s="15">
        <v>0</v>
      </c>
      <c r="F16" s="16">
        <v>1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7">
        <v>0</v>
      </c>
      <c r="N16" s="16">
        <v>0</v>
      </c>
      <c r="O16" s="18">
        <v>0</v>
      </c>
      <c r="P16" s="16">
        <v>0</v>
      </c>
      <c r="Q16" s="19">
        <v>1</v>
      </c>
      <c r="R16" s="19">
        <v>0</v>
      </c>
      <c r="S16" s="19">
        <v>0</v>
      </c>
      <c r="T16" s="19">
        <v>0</v>
      </c>
      <c r="U16" s="19">
        <v>0</v>
      </c>
      <c r="V16" s="19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37">
        <v>0</v>
      </c>
      <c r="AG16" s="16">
        <v>0</v>
      </c>
      <c r="AH16" s="16">
        <v>0</v>
      </c>
      <c r="AI16" s="16">
        <v>0</v>
      </c>
      <c r="AJ16" s="16">
        <v>0</v>
      </c>
      <c r="AK16" s="16">
        <v>1</v>
      </c>
      <c r="AL16" s="17">
        <v>0</v>
      </c>
      <c r="AM16" s="16">
        <v>0</v>
      </c>
      <c r="AN16" s="16">
        <v>0</v>
      </c>
      <c r="AO16" s="16">
        <v>0</v>
      </c>
      <c r="AP16" s="16">
        <v>1</v>
      </c>
      <c r="AQ16" s="16">
        <v>0</v>
      </c>
      <c r="AR16" s="16">
        <v>0</v>
      </c>
      <c r="AS16" s="16">
        <v>1</v>
      </c>
      <c r="AT16" s="16">
        <v>0</v>
      </c>
      <c r="AU16" s="16">
        <v>1</v>
      </c>
      <c r="AV16" s="16">
        <v>0</v>
      </c>
      <c r="AW16" s="20">
        <v>1</v>
      </c>
      <c r="AX16" s="16">
        <v>0</v>
      </c>
      <c r="AY16" s="16">
        <v>0</v>
      </c>
      <c r="AZ16" s="16">
        <v>0</v>
      </c>
      <c r="BA16" s="16">
        <v>0</v>
      </c>
      <c r="BB16" s="21">
        <v>0</v>
      </c>
    </row>
    <row r="17" spans="2:54" ht="50.1" customHeight="1" thickBot="1" x14ac:dyDescent="0.35">
      <c r="B17" s="202" t="s">
        <v>84</v>
      </c>
      <c r="C17" s="203"/>
      <c r="D17" s="204"/>
      <c r="E17" s="22">
        <f>SUM(E4:E16)</f>
        <v>4</v>
      </c>
      <c r="F17" s="23">
        <f t="shared" ref="F17:AN17" si="0">SUM(F4:F16)</f>
        <v>2</v>
      </c>
      <c r="G17" s="23">
        <f t="shared" si="0"/>
        <v>5</v>
      </c>
      <c r="H17" s="23">
        <f t="shared" si="0"/>
        <v>3</v>
      </c>
      <c r="I17" s="23">
        <f t="shared" si="0"/>
        <v>1</v>
      </c>
      <c r="J17" s="23">
        <f t="shared" si="0"/>
        <v>2.5</v>
      </c>
      <c r="K17" s="23">
        <f t="shared" si="0"/>
        <v>0</v>
      </c>
      <c r="L17" s="23">
        <f t="shared" si="0"/>
        <v>5</v>
      </c>
      <c r="M17" s="23">
        <f t="shared" si="0"/>
        <v>0</v>
      </c>
      <c r="N17" s="23">
        <f t="shared" si="0"/>
        <v>2.5</v>
      </c>
      <c r="O17" s="23">
        <f t="shared" si="0"/>
        <v>1</v>
      </c>
      <c r="P17" s="23">
        <f t="shared" si="0"/>
        <v>0</v>
      </c>
      <c r="Q17" s="23">
        <f t="shared" si="0"/>
        <v>5</v>
      </c>
      <c r="R17" s="23">
        <f t="shared" si="0"/>
        <v>7</v>
      </c>
      <c r="S17" s="23">
        <f t="shared" si="0"/>
        <v>3</v>
      </c>
      <c r="T17" s="23">
        <f t="shared" si="0"/>
        <v>4.5</v>
      </c>
      <c r="U17" s="23">
        <f t="shared" si="0"/>
        <v>2</v>
      </c>
      <c r="V17" s="115">
        <f>SUM(V4:V16)</f>
        <v>0</v>
      </c>
      <c r="W17" s="23">
        <f t="shared" si="0"/>
        <v>4</v>
      </c>
      <c r="X17" s="23">
        <f t="shared" si="0"/>
        <v>7.5</v>
      </c>
      <c r="Y17" s="23">
        <f t="shared" si="0"/>
        <v>4</v>
      </c>
      <c r="Z17" s="23">
        <f t="shared" si="0"/>
        <v>2</v>
      </c>
      <c r="AA17" s="23">
        <f t="shared" si="0"/>
        <v>4.5</v>
      </c>
      <c r="AB17" s="23">
        <f t="shared" si="0"/>
        <v>3.5</v>
      </c>
      <c r="AC17" s="23">
        <f t="shared" si="0"/>
        <v>6</v>
      </c>
      <c r="AD17" s="23">
        <f t="shared" si="0"/>
        <v>8.5</v>
      </c>
      <c r="AE17" s="23">
        <f t="shared" si="0"/>
        <v>3</v>
      </c>
      <c r="AF17" s="32">
        <f t="shared" si="0"/>
        <v>4</v>
      </c>
      <c r="AG17" s="23">
        <f t="shared" si="0"/>
        <v>2</v>
      </c>
      <c r="AH17" s="23">
        <f t="shared" si="0"/>
        <v>0</v>
      </c>
      <c r="AI17" s="23">
        <f>SUM(AI4:AI16)</f>
        <v>3.5</v>
      </c>
      <c r="AJ17" s="23">
        <f t="shared" si="0"/>
        <v>2</v>
      </c>
      <c r="AK17" s="23">
        <f t="shared" si="0"/>
        <v>5</v>
      </c>
      <c r="AL17" s="23">
        <f t="shared" si="0"/>
        <v>6</v>
      </c>
      <c r="AM17" s="23">
        <f t="shared" si="0"/>
        <v>2.5</v>
      </c>
      <c r="AN17" s="23">
        <f t="shared" si="0"/>
        <v>1</v>
      </c>
      <c r="AO17" s="23">
        <f t="shared" ref="AO17" si="1">SUM(AO4:AO16)</f>
        <v>3</v>
      </c>
      <c r="AP17" s="23">
        <f t="shared" ref="AP17:BA17" si="2">SUM(AP4:AP16)</f>
        <v>6</v>
      </c>
      <c r="AQ17" s="23">
        <f t="shared" si="2"/>
        <v>1.5</v>
      </c>
      <c r="AR17" s="23">
        <f t="shared" si="2"/>
        <v>5</v>
      </c>
      <c r="AS17" s="23">
        <f t="shared" si="2"/>
        <v>8</v>
      </c>
      <c r="AT17" s="23">
        <f t="shared" si="2"/>
        <v>1</v>
      </c>
      <c r="AU17" s="23">
        <f t="shared" si="2"/>
        <v>7.5</v>
      </c>
      <c r="AV17" s="23">
        <f t="shared" si="2"/>
        <v>3.5</v>
      </c>
      <c r="AW17" s="24">
        <f t="shared" si="2"/>
        <v>9</v>
      </c>
      <c r="AX17" s="23">
        <f t="shared" si="2"/>
        <v>1.5</v>
      </c>
      <c r="AY17" s="23">
        <f t="shared" si="2"/>
        <v>3</v>
      </c>
      <c r="AZ17" s="23">
        <f t="shared" si="2"/>
        <v>3</v>
      </c>
      <c r="BA17" s="23">
        <f t="shared" si="2"/>
        <v>2.5</v>
      </c>
      <c r="BB17" s="25">
        <f>SUM(BB4:BB16)</f>
        <v>1.5</v>
      </c>
    </row>
    <row r="18" spans="2:54" ht="50.1" customHeight="1" thickBot="1" x14ac:dyDescent="0.35">
      <c r="B18" s="205" t="s">
        <v>85</v>
      </c>
      <c r="C18" s="206"/>
      <c r="D18" s="207"/>
      <c r="E18" s="26">
        <f t="shared" ref="E18:AJ18" si="3">AVERAGE(E4:E16)</f>
        <v>0.30769230769230771</v>
      </c>
      <c r="F18" s="27">
        <f t="shared" si="3"/>
        <v>0.15384615384615385</v>
      </c>
      <c r="G18" s="27">
        <f t="shared" si="3"/>
        <v>0.38461538461538464</v>
      </c>
      <c r="H18" s="27">
        <f t="shared" si="3"/>
        <v>0.23076923076923078</v>
      </c>
      <c r="I18" s="27">
        <f t="shared" si="3"/>
        <v>7.6923076923076927E-2</v>
      </c>
      <c r="J18" s="27">
        <f t="shared" si="3"/>
        <v>0.19230769230769232</v>
      </c>
      <c r="K18" s="27">
        <f t="shared" si="3"/>
        <v>0</v>
      </c>
      <c r="L18" s="27">
        <f t="shared" si="3"/>
        <v>0.38461538461538464</v>
      </c>
      <c r="M18" s="27">
        <f t="shared" si="3"/>
        <v>0</v>
      </c>
      <c r="N18" s="27">
        <f t="shared" si="3"/>
        <v>0.19230769230769232</v>
      </c>
      <c r="O18" s="27">
        <f t="shared" si="3"/>
        <v>7.6923076923076927E-2</v>
      </c>
      <c r="P18" s="27">
        <f t="shared" si="3"/>
        <v>0</v>
      </c>
      <c r="Q18" s="27">
        <f t="shared" si="3"/>
        <v>0.38461538461538464</v>
      </c>
      <c r="R18" s="27">
        <f t="shared" si="3"/>
        <v>0.53846153846153844</v>
      </c>
      <c r="S18" s="27">
        <f t="shared" si="3"/>
        <v>0.23076923076923078</v>
      </c>
      <c r="T18" s="27">
        <f t="shared" si="3"/>
        <v>0.34615384615384615</v>
      </c>
      <c r="U18" s="27">
        <f t="shared" si="3"/>
        <v>0.15384615384615385</v>
      </c>
      <c r="V18" s="27">
        <f t="shared" si="3"/>
        <v>0</v>
      </c>
      <c r="W18" s="27">
        <f t="shared" si="3"/>
        <v>0.30769230769230771</v>
      </c>
      <c r="X18" s="27">
        <f t="shared" si="3"/>
        <v>0.57692307692307687</v>
      </c>
      <c r="Y18" s="27">
        <f t="shared" si="3"/>
        <v>0.30769230769230771</v>
      </c>
      <c r="Z18" s="27">
        <f t="shared" si="3"/>
        <v>0.15384615384615385</v>
      </c>
      <c r="AA18" s="27">
        <f t="shared" si="3"/>
        <v>0.34615384615384615</v>
      </c>
      <c r="AB18" s="27">
        <f t="shared" si="3"/>
        <v>0.26923076923076922</v>
      </c>
      <c r="AC18" s="27">
        <f t="shared" si="3"/>
        <v>0.46153846153846156</v>
      </c>
      <c r="AD18" s="27">
        <f t="shared" si="3"/>
        <v>0.65384615384615385</v>
      </c>
      <c r="AE18" s="27">
        <f t="shared" si="3"/>
        <v>0.23076923076923078</v>
      </c>
      <c r="AF18" s="40">
        <f t="shared" si="3"/>
        <v>0.30769230769230771</v>
      </c>
      <c r="AG18" s="27">
        <f t="shared" si="3"/>
        <v>0.15384615384615385</v>
      </c>
      <c r="AH18" s="27">
        <f t="shared" si="3"/>
        <v>0</v>
      </c>
      <c r="AI18" s="27">
        <f t="shared" si="3"/>
        <v>0.26923076923076922</v>
      </c>
      <c r="AJ18" s="27">
        <f t="shared" si="3"/>
        <v>0.15384615384615385</v>
      </c>
      <c r="AK18" s="27">
        <f>AVERAGE(AK4:AK16)</f>
        <v>0.38461538461538464</v>
      </c>
      <c r="AL18" s="27">
        <f t="shared" ref="AL18:BB18" si="4">AVERAGE(AL4:AL16)</f>
        <v>0.46153846153846156</v>
      </c>
      <c r="AM18" s="27">
        <f t="shared" si="4"/>
        <v>0.19230769230769232</v>
      </c>
      <c r="AN18" s="27">
        <f t="shared" si="4"/>
        <v>7.6923076923076927E-2</v>
      </c>
      <c r="AO18" s="27">
        <f t="shared" si="4"/>
        <v>0.23076923076923078</v>
      </c>
      <c r="AP18" s="27">
        <f t="shared" si="4"/>
        <v>0.46153846153846156</v>
      </c>
      <c r="AQ18" s="27">
        <f t="shared" si="4"/>
        <v>0.11538461538461539</v>
      </c>
      <c r="AR18" s="27">
        <f t="shared" si="4"/>
        <v>0.38461538461538464</v>
      </c>
      <c r="AS18" s="27">
        <f t="shared" si="4"/>
        <v>0.61538461538461542</v>
      </c>
      <c r="AT18" s="27">
        <f t="shared" si="4"/>
        <v>7.6923076923076927E-2</v>
      </c>
      <c r="AU18" s="27">
        <f t="shared" si="4"/>
        <v>0.57692307692307687</v>
      </c>
      <c r="AV18" s="27">
        <f t="shared" si="4"/>
        <v>0.26923076923076922</v>
      </c>
      <c r="AW18" s="28">
        <f t="shared" si="4"/>
        <v>0.69230769230769229</v>
      </c>
      <c r="AX18" s="27">
        <f t="shared" si="4"/>
        <v>0.11538461538461539</v>
      </c>
      <c r="AY18" s="27">
        <f t="shared" si="4"/>
        <v>0.23076923076923078</v>
      </c>
      <c r="AZ18" s="27">
        <f t="shared" si="4"/>
        <v>0.23076923076923078</v>
      </c>
      <c r="BA18" s="27">
        <f t="shared" si="4"/>
        <v>0.19230769230769232</v>
      </c>
      <c r="BB18" s="29">
        <f t="shared" si="4"/>
        <v>0.11538461538461539</v>
      </c>
    </row>
  </sheetData>
  <mergeCells count="18">
    <mergeCell ref="C2:D2"/>
    <mergeCell ref="B3:D3"/>
    <mergeCell ref="C4:D4"/>
    <mergeCell ref="C5:D5"/>
    <mergeCell ref="C6:D6"/>
    <mergeCell ref="E3:BB3"/>
    <mergeCell ref="B17:D17"/>
    <mergeCell ref="B18:D18"/>
    <mergeCell ref="C11:D11"/>
    <mergeCell ref="C12:D12"/>
    <mergeCell ref="C13:D13"/>
    <mergeCell ref="C14:D14"/>
    <mergeCell ref="C15:D15"/>
    <mergeCell ref="C16:D16"/>
    <mergeCell ref="C10:D10"/>
    <mergeCell ref="C7:D7"/>
    <mergeCell ref="C8:D8"/>
    <mergeCell ref="C9:D9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E0529-4911-4A54-9228-737E53276850}">
  <dimension ref="B1:BB13"/>
  <sheetViews>
    <sheetView zoomScale="80" zoomScaleNormal="8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B3" sqref="B3:D3"/>
    </sheetView>
  </sheetViews>
  <sheetFormatPr defaultColWidth="9.109375" defaultRowHeight="15.6" x14ac:dyDescent="0.3"/>
  <cols>
    <col min="1" max="1" width="1.6640625" style="139" customWidth="1"/>
    <col min="2" max="2" width="6.109375" style="139" customWidth="1"/>
    <col min="3" max="3" width="56.44140625" style="139" customWidth="1"/>
    <col min="4" max="4" width="20.88671875" style="139" customWidth="1"/>
    <col min="5" max="14" width="15.6640625" style="139" customWidth="1"/>
    <col min="15" max="15" width="15.6640625" style="140" customWidth="1"/>
    <col min="16" max="31" width="15.6640625" style="139" customWidth="1"/>
    <col min="32" max="32" width="15.6640625" style="140" customWidth="1"/>
    <col min="33" max="49" width="15.6640625" style="139" customWidth="1"/>
    <col min="50" max="50" width="15.6640625" style="140" customWidth="1"/>
    <col min="51" max="54" width="15.6640625" style="139" customWidth="1"/>
    <col min="55" max="16384" width="9.109375" style="139"/>
  </cols>
  <sheetData>
    <row r="1" spans="2:54" ht="9" customHeight="1" thickBot="1" x14ac:dyDescent="0.35"/>
    <row r="2" spans="2:54" ht="63" thickBot="1" x14ac:dyDescent="0.35">
      <c r="B2" s="116" t="s">
        <v>62</v>
      </c>
      <c r="C2" s="212" t="s">
        <v>63</v>
      </c>
      <c r="D2" s="213"/>
      <c r="E2" s="31" t="s">
        <v>30</v>
      </c>
      <c r="F2" s="23" t="s">
        <v>57</v>
      </c>
      <c r="G2" s="23" t="s">
        <v>23</v>
      </c>
      <c r="H2" s="23" t="s">
        <v>64</v>
      </c>
      <c r="I2" s="23" t="s">
        <v>55</v>
      </c>
      <c r="J2" s="23" t="s">
        <v>65</v>
      </c>
      <c r="K2" s="23" t="s">
        <v>32</v>
      </c>
      <c r="L2" s="23" t="s">
        <v>40</v>
      </c>
      <c r="M2" s="23" t="s">
        <v>41</v>
      </c>
      <c r="N2" s="23" t="s">
        <v>35</v>
      </c>
      <c r="O2" s="32" t="s">
        <v>51</v>
      </c>
      <c r="P2" s="23" t="s">
        <v>66</v>
      </c>
      <c r="Q2" s="23" t="s">
        <v>45</v>
      </c>
      <c r="R2" s="23" t="s">
        <v>18</v>
      </c>
      <c r="S2" s="23" t="s">
        <v>67</v>
      </c>
      <c r="T2" s="23" t="s">
        <v>68</v>
      </c>
      <c r="U2" s="23" t="s">
        <v>58</v>
      </c>
      <c r="V2" s="23" t="s">
        <v>61</v>
      </c>
      <c r="W2" s="23" t="s">
        <v>31</v>
      </c>
      <c r="X2" s="23" t="s">
        <v>24</v>
      </c>
      <c r="Y2" s="23" t="s">
        <v>69</v>
      </c>
      <c r="Z2" s="23" t="s">
        <v>60</v>
      </c>
      <c r="AA2" s="23" t="s">
        <v>37</v>
      </c>
      <c r="AB2" s="23" t="s">
        <v>56</v>
      </c>
      <c r="AC2" s="23" t="s">
        <v>33</v>
      </c>
      <c r="AD2" s="23" t="s">
        <v>11</v>
      </c>
      <c r="AE2" s="23" t="s">
        <v>27</v>
      </c>
      <c r="AF2" s="32" t="s">
        <v>70</v>
      </c>
      <c r="AG2" s="23" t="s">
        <v>44</v>
      </c>
      <c r="AH2" s="23" t="s">
        <v>71</v>
      </c>
      <c r="AI2" s="23" t="s">
        <v>59</v>
      </c>
      <c r="AJ2" s="23" t="s">
        <v>52</v>
      </c>
      <c r="AK2" s="23" t="s">
        <v>43</v>
      </c>
      <c r="AL2" s="23" t="s">
        <v>7</v>
      </c>
      <c r="AM2" s="23" t="s">
        <v>72</v>
      </c>
      <c r="AN2" s="23" t="s">
        <v>50</v>
      </c>
      <c r="AO2" s="23" t="s">
        <v>73</v>
      </c>
      <c r="AP2" s="23" t="s">
        <v>74</v>
      </c>
      <c r="AQ2" s="23" t="s">
        <v>75</v>
      </c>
      <c r="AR2" s="23" t="s">
        <v>38</v>
      </c>
      <c r="AS2" s="23" t="s">
        <v>8</v>
      </c>
      <c r="AT2" s="23" t="s">
        <v>34</v>
      </c>
      <c r="AU2" s="23" t="s">
        <v>9</v>
      </c>
      <c r="AV2" s="23" t="s">
        <v>22</v>
      </c>
      <c r="AW2" s="24" t="s">
        <v>14</v>
      </c>
      <c r="AX2" s="32" t="s">
        <v>26</v>
      </c>
      <c r="AY2" s="23" t="s">
        <v>39</v>
      </c>
      <c r="AZ2" s="23" t="s">
        <v>29</v>
      </c>
      <c r="BA2" s="23" t="s">
        <v>76</v>
      </c>
      <c r="BB2" s="25" t="s">
        <v>77</v>
      </c>
    </row>
    <row r="3" spans="2:54" ht="24.9" customHeight="1" thickBot="1" x14ac:dyDescent="0.35">
      <c r="B3" s="214" t="s">
        <v>3</v>
      </c>
      <c r="C3" s="222"/>
      <c r="D3" s="223"/>
      <c r="E3" s="219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20"/>
      <c r="AD3" s="220"/>
      <c r="AE3" s="220"/>
      <c r="AF3" s="220"/>
      <c r="AG3" s="220"/>
      <c r="AH3" s="220"/>
      <c r="AI3" s="220"/>
      <c r="AJ3" s="220"/>
      <c r="AK3" s="220"/>
      <c r="AL3" s="220"/>
      <c r="AM3" s="220"/>
      <c r="AN3" s="220"/>
      <c r="AO3" s="220"/>
      <c r="AP3" s="220"/>
      <c r="AQ3" s="220"/>
      <c r="AR3" s="220"/>
      <c r="AS3" s="220"/>
      <c r="AT3" s="220"/>
      <c r="AU3" s="220"/>
      <c r="AV3" s="220"/>
      <c r="AW3" s="220"/>
      <c r="AX3" s="220"/>
      <c r="AY3" s="220"/>
      <c r="AZ3" s="220"/>
      <c r="BA3" s="220"/>
      <c r="BB3" s="221"/>
    </row>
    <row r="4" spans="2:54" ht="50.1" customHeight="1" x14ac:dyDescent="0.3">
      <c r="B4" s="1">
        <v>14</v>
      </c>
      <c r="C4" s="224" t="s">
        <v>78</v>
      </c>
      <c r="D4" s="131" t="s">
        <v>79</v>
      </c>
      <c r="E4" s="2">
        <v>1</v>
      </c>
      <c r="F4" s="3">
        <v>1</v>
      </c>
      <c r="G4" s="3">
        <v>1</v>
      </c>
      <c r="H4" s="3">
        <v>1</v>
      </c>
      <c r="I4" s="3">
        <v>1</v>
      </c>
      <c r="J4" s="3">
        <v>1</v>
      </c>
      <c r="K4" s="3">
        <v>1</v>
      </c>
      <c r="L4" s="3">
        <v>1</v>
      </c>
      <c r="M4" s="3">
        <v>1</v>
      </c>
      <c r="N4" s="3">
        <v>1</v>
      </c>
      <c r="O4" s="34">
        <v>1</v>
      </c>
      <c r="P4" s="3">
        <v>1</v>
      </c>
      <c r="Q4" s="33">
        <v>1</v>
      </c>
      <c r="R4" s="33" t="s">
        <v>10</v>
      </c>
      <c r="S4" s="33" t="s">
        <v>10</v>
      </c>
      <c r="T4" s="33">
        <v>1</v>
      </c>
      <c r="U4" s="33" t="s">
        <v>10</v>
      </c>
      <c r="V4" s="33">
        <v>1</v>
      </c>
      <c r="W4" s="3">
        <v>1</v>
      </c>
      <c r="X4" s="3">
        <v>1</v>
      </c>
      <c r="Y4" s="3">
        <v>1</v>
      </c>
      <c r="Z4" s="3">
        <v>1</v>
      </c>
      <c r="AA4" s="3">
        <v>1</v>
      </c>
      <c r="AB4" s="3">
        <v>1</v>
      </c>
      <c r="AC4" s="3">
        <v>1</v>
      </c>
      <c r="AD4" s="3">
        <v>1</v>
      </c>
      <c r="AE4" s="3">
        <v>1</v>
      </c>
      <c r="AF4" s="34">
        <v>1</v>
      </c>
      <c r="AG4" s="3" t="s">
        <v>10</v>
      </c>
      <c r="AH4" s="3">
        <v>1</v>
      </c>
      <c r="AI4" s="9" t="s">
        <v>10</v>
      </c>
      <c r="AJ4" s="3">
        <v>1</v>
      </c>
      <c r="AK4" s="3">
        <v>1</v>
      </c>
      <c r="AL4" s="3">
        <v>1</v>
      </c>
      <c r="AM4" s="3">
        <v>1</v>
      </c>
      <c r="AN4" s="3" t="s">
        <v>10</v>
      </c>
      <c r="AO4" s="3">
        <v>1</v>
      </c>
      <c r="AP4" s="3">
        <v>1</v>
      </c>
      <c r="AQ4" s="3">
        <v>1</v>
      </c>
      <c r="AR4" s="3">
        <v>1</v>
      </c>
      <c r="AS4" s="3">
        <v>1</v>
      </c>
      <c r="AT4" s="3">
        <v>1</v>
      </c>
      <c r="AU4" s="3" t="s">
        <v>10</v>
      </c>
      <c r="AV4" s="3">
        <v>1</v>
      </c>
      <c r="AW4" s="5">
        <v>1</v>
      </c>
      <c r="AX4" s="34">
        <v>1</v>
      </c>
      <c r="AY4" s="3" t="s">
        <v>10</v>
      </c>
      <c r="AZ4" s="3" t="s">
        <v>10</v>
      </c>
      <c r="BA4" s="3">
        <v>1</v>
      </c>
      <c r="BB4" s="6">
        <v>1</v>
      </c>
    </row>
    <row r="5" spans="2:54" ht="50.1" customHeight="1" x14ac:dyDescent="0.3">
      <c r="B5" s="7">
        <v>15</v>
      </c>
      <c r="C5" s="225"/>
      <c r="D5" s="129" t="s">
        <v>80</v>
      </c>
      <c r="E5" s="8">
        <v>1</v>
      </c>
      <c r="F5" s="9">
        <v>1</v>
      </c>
      <c r="G5" s="3">
        <v>1</v>
      </c>
      <c r="H5" s="9">
        <v>1</v>
      </c>
      <c r="I5" s="9">
        <v>1</v>
      </c>
      <c r="J5" s="9">
        <v>1</v>
      </c>
      <c r="K5" s="9">
        <v>1</v>
      </c>
      <c r="L5" s="9">
        <v>1</v>
      </c>
      <c r="M5" s="9">
        <v>1</v>
      </c>
      <c r="N5" s="9">
        <v>1</v>
      </c>
      <c r="O5" s="34">
        <v>1</v>
      </c>
      <c r="P5" s="9">
        <v>1</v>
      </c>
      <c r="Q5" s="11">
        <v>1</v>
      </c>
      <c r="R5" s="11" t="s">
        <v>10</v>
      </c>
      <c r="S5" s="11" t="s">
        <v>10</v>
      </c>
      <c r="T5" s="11">
        <v>1</v>
      </c>
      <c r="U5" s="33" t="s">
        <v>10</v>
      </c>
      <c r="V5" s="11">
        <v>1</v>
      </c>
      <c r="W5" s="9">
        <v>1</v>
      </c>
      <c r="X5" s="3">
        <v>1</v>
      </c>
      <c r="Y5" s="9">
        <v>1</v>
      </c>
      <c r="Z5" s="3">
        <v>1</v>
      </c>
      <c r="AA5" s="3">
        <v>1</v>
      </c>
      <c r="AB5" s="9">
        <v>1</v>
      </c>
      <c r="AC5" s="9">
        <v>1</v>
      </c>
      <c r="AD5" s="3">
        <v>1</v>
      </c>
      <c r="AE5" s="9">
        <v>1</v>
      </c>
      <c r="AF5" s="35">
        <v>1</v>
      </c>
      <c r="AG5" s="3" t="s">
        <v>10</v>
      </c>
      <c r="AH5" s="3">
        <v>1</v>
      </c>
      <c r="AI5" s="9" t="s">
        <v>10</v>
      </c>
      <c r="AJ5" s="3">
        <v>1</v>
      </c>
      <c r="AK5" s="9">
        <v>1</v>
      </c>
      <c r="AL5" s="9">
        <v>1</v>
      </c>
      <c r="AM5" s="3">
        <v>1</v>
      </c>
      <c r="AN5" s="3" t="s">
        <v>10</v>
      </c>
      <c r="AO5" s="9">
        <v>1</v>
      </c>
      <c r="AP5" s="9">
        <v>1</v>
      </c>
      <c r="AQ5" s="9">
        <v>1</v>
      </c>
      <c r="AR5" s="9">
        <v>1</v>
      </c>
      <c r="AS5" s="9">
        <v>1</v>
      </c>
      <c r="AT5" s="9">
        <v>1</v>
      </c>
      <c r="AU5" s="3" t="s">
        <v>10</v>
      </c>
      <c r="AV5" s="9">
        <v>1</v>
      </c>
      <c r="AW5" s="12">
        <v>1</v>
      </c>
      <c r="AX5" s="35">
        <v>1</v>
      </c>
      <c r="AY5" s="3" t="s">
        <v>10</v>
      </c>
      <c r="AZ5" s="3" t="s">
        <v>10</v>
      </c>
      <c r="BA5" s="9">
        <v>1</v>
      </c>
      <c r="BB5" s="13">
        <v>0.5</v>
      </c>
    </row>
    <row r="6" spans="2:54" ht="50.1" customHeight="1" x14ac:dyDescent="0.3">
      <c r="B6" s="7">
        <v>16</v>
      </c>
      <c r="C6" s="225"/>
      <c r="D6" s="129" t="s">
        <v>81</v>
      </c>
      <c r="E6" s="8">
        <v>1</v>
      </c>
      <c r="F6" s="9">
        <v>1</v>
      </c>
      <c r="G6" s="3">
        <v>1</v>
      </c>
      <c r="H6" s="9">
        <v>0</v>
      </c>
      <c r="I6" s="9">
        <v>0</v>
      </c>
      <c r="J6" s="9">
        <v>0.5</v>
      </c>
      <c r="K6" s="9">
        <v>1</v>
      </c>
      <c r="L6" s="9">
        <v>0</v>
      </c>
      <c r="M6" s="9">
        <v>1</v>
      </c>
      <c r="N6" s="9">
        <v>1</v>
      </c>
      <c r="O6" s="34">
        <v>1</v>
      </c>
      <c r="P6" s="9">
        <v>0</v>
      </c>
      <c r="Q6" s="11">
        <v>0</v>
      </c>
      <c r="R6" s="11" t="s">
        <v>10</v>
      </c>
      <c r="S6" s="11" t="s">
        <v>10</v>
      </c>
      <c r="T6" s="11">
        <v>1</v>
      </c>
      <c r="U6" s="33" t="s">
        <v>10</v>
      </c>
      <c r="V6" s="11">
        <v>0</v>
      </c>
      <c r="W6" s="9">
        <v>0</v>
      </c>
      <c r="X6" s="3">
        <v>1</v>
      </c>
      <c r="Y6" s="9">
        <v>1</v>
      </c>
      <c r="Z6" s="3">
        <v>0</v>
      </c>
      <c r="AA6" s="3">
        <v>1</v>
      </c>
      <c r="AB6" s="9">
        <v>1</v>
      </c>
      <c r="AC6" s="9">
        <v>1</v>
      </c>
      <c r="AD6" s="3">
        <v>1</v>
      </c>
      <c r="AE6" s="9">
        <v>1</v>
      </c>
      <c r="AF6" s="35">
        <v>1</v>
      </c>
      <c r="AG6" s="3" t="s">
        <v>10</v>
      </c>
      <c r="AH6" s="3">
        <v>0</v>
      </c>
      <c r="AI6" s="9" t="s">
        <v>10</v>
      </c>
      <c r="AJ6" s="3">
        <v>1</v>
      </c>
      <c r="AK6" s="9">
        <v>1</v>
      </c>
      <c r="AL6" s="9">
        <v>1</v>
      </c>
      <c r="AM6" s="3">
        <v>1</v>
      </c>
      <c r="AN6" s="3" t="s">
        <v>10</v>
      </c>
      <c r="AO6" s="9">
        <v>1</v>
      </c>
      <c r="AP6" s="9">
        <v>1</v>
      </c>
      <c r="AQ6" s="9">
        <v>0</v>
      </c>
      <c r="AR6" s="9">
        <v>1</v>
      </c>
      <c r="AS6" s="9">
        <v>1</v>
      </c>
      <c r="AT6" s="9">
        <v>1</v>
      </c>
      <c r="AU6" s="3" t="s">
        <v>10</v>
      </c>
      <c r="AV6" s="9">
        <v>1</v>
      </c>
      <c r="AW6" s="9">
        <v>0.5</v>
      </c>
      <c r="AX6" s="35">
        <v>1</v>
      </c>
      <c r="AY6" s="3" t="s">
        <v>10</v>
      </c>
      <c r="AZ6" s="3" t="s">
        <v>10</v>
      </c>
      <c r="BA6" s="9">
        <v>1</v>
      </c>
      <c r="BB6" s="13">
        <v>0</v>
      </c>
    </row>
    <row r="7" spans="2:54" ht="50.1" customHeight="1" x14ac:dyDescent="0.3">
      <c r="B7" s="7">
        <v>17</v>
      </c>
      <c r="C7" s="225"/>
      <c r="D7" s="129" t="s">
        <v>82</v>
      </c>
      <c r="E7" s="8">
        <v>0.5</v>
      </c>
      <c r="F7" s="9">
        <v>1</v>
      </c>
      <c r="G7" s="3">
        <v>1</v>
      </c>
      <c r="H7" s="9">
        <v>1</v>
      </c>
      <c r="I7" s="9">
        <v>1</v>
      </c>
      <c r="J7" s="9">
        <v>1</v>
      </c>
      <c r="K7" s="9">
        <v>1</v>
      </c>
      <c r="L7" s="9">
        <v>1</v>
      </c>
      <c r="M7" s="9">
        <v>1</v>
      </c>
      <c r="N7" s="9">
        <v>1</v>
      </c>
      <c r="O7" s="34">
        <v>1</v>
      </c>
      <c r="P7" s="9">
        <v>0</v>
      </c>
      <c r="Q7" s="11">
        <v>0</v>
      </c>
      <c r="R7" s="11" t="s">
        <v>10</v>
      </c>
      <c r="S7" s="11" t="s">
        <v>10</v>
      </c>
      <c r="T7" s="11">
        <v>1</v>
      </c>
      <c r="U7" s="33" t="s">
        <v>10</v>
      </c>
      <c r="V7" s="11">
        <v>1</v>
      </c>
      <c r="W7" s="9">
        <v>1</v>
      </c>
      <c r="X7" s="3">
        <v>1</v>
      </c>
      <c r="Y7" s="9">
        <v>1</v>
      </c>
      <c r="Z7" s="3">
        <v>0</v>
      </c>
      <c r="AA7" s="3">
        <v>1</v>
      </c>
      <c r="AB7" s="9">
        <v>1</v>
      </c>
      <c r="AC7" s="9">
        <v>1</v>
      </c>
      <c r="AD7" s="3">
        <v>1</v>
      </c>
      <c r="AE7" s="9">
        <v>1</v>
      </c>
      <c r="AF7" s="35">
        <v>1</v>
      </c>
      <c r="AG7" s="3" t="s">
        <v>10</v>
      </c>
      <c r="AH7" s="3">
        <v>0</v>
      </c>
      <c r="AI7" s="16" t="s">
        <v>10</v>
      </c>
      <c r="AJ7" s="3">
        <v>1</v>
      </c>
      <c r="AK7" s="9">
        <v>1</v>
      </c>
      <c r="AL7" s="9">
        <v>1</v>
      </c>
      <c r="AM7" s="3">
        <v>1</v>
      </c>
      <c r="AN7" s="3" t="s">
        <v>10</v>
      </c>
      <c r="AO7" s="9">
        <v>0</v>
      </c>
      <c r="AP7" s="9">
        <v>1</v>
      </c>
      <c r="AQ7" s="9">
        <v>0</v>
      </c>
      <c r="AR7" s="9">
        <v>0.5</v>
      </c>
      <c r="AS7" s="9">
        <v>1</v>
      </c>
      <c r="AT7" s="9">
        <v>1</v>
      </c>
      <c r="AU7" s="3" t="s">
        <v>10</v>
      </c>
      <c r="AV7" s="9">
        <v>1</v>
      </c>
      <c r="AW7" s="9">
        <v>0.5</v>
      </c>
      <c r="AX7" s="35">
        <v>1</v>
      </c>
      <c r="AY7" s="3" t="s">
        <v>10</v>
      </c>
      <c r="AZ7" s="3" t="s">
        <v>10</v>
      </c>
      <c r="BA7" s="9">
        <v>1</v>
      </c>
      <c r="BB7" s="13">
        <v>1</v>
      </c>
    </row>
    <row r="8" spans="2:54" ht="50.1" customHeight="1" x14ac:dyDescent="0.3">
      <c r="B8" s="7">
        <v>18</v>
      </c>
      <c r="C8" s="226" t="s">
        <v>83</v>
      </c>
      <c r="D8" s="36" t="s">
        <v>79</v>
      </c>
      <c r="E8" s="8">
        <v>1</v>
      </c>
      <c r="F8" s="9" t="s">
        <v>10</v>
      </c>
      <c r="G8" s="3">
        <v>1</v>
      </c>
      <c r="H8" s="9" t="s">
        <v>10</v>
      </c>
      <c r="I8" s="9">
        <v>1</v>
      </c>
      <c r="J8" s="9">
        <v>0.5</v>
      </c>
      <c r="K8" s="9">
        <v>1</v>
      </c>
      <c r="L8" s="9">
        <v>1</v>
      </c>
      <c r="M8" s="9">
        <v>1</v>
      </c>
      <c r="N8" s="9">
        <v>1</v>
      </c>
      <c r="O8" s="35">
        <v>1</v>
      </c>
      <c r="P8" s="9" t="s">
        <v>10</v>
      </c>
      <c r="Q8" s="11" t="s">
        <v>10</v>
      </c>
      <c r="R8" s="11" t="s">
        <v>10</v>
      </c>
      <c r="S8" s="11" t="s">
        <v>10</v>
      </c>
      <c r="T8" s="11">
        <v>1</v>
      </c>
      <c r="U8" s="11">
        <v>1</v>
      </c>
      <c r="V8" s="11">
        <v>1</v>
      </c>
      <c r="W8" s="9">
        <v>1</v>
      </c>
      <c r="X8" s="3">
        <v>1</v>
      </c>
      <c r="Y8" s="9" t="s">
        <v>10</v>
      </c>
      <c r="Z8" s="9" t="s">
        <v>10</v>
      </c>
      <c r="AA8" s="3">
        <v>1</v>
      </c>
      <c r="AB8" s="9">
        <v>1</v>
      </c>
      <c r="AC8" s="9">
        <v>1</v>
      </c>
      <c r="AD8" s="3">
        <v>1</v>
      </c>
      <c r="AE8" s="9">
        <v>1</v>
      </c>
      <c r="AF8" s="35" t="s">
        <v>10</v>
      </c>
      <c r="AG8" s="3">
        <v>1</v>
      </c>
      <c r="AH8" s="9" t="s">
        <v>10</v>
      </c>
      <c r="AI8" s="9" t="s">
        <v>10</v>
      </c>
      <c r="AJ8" s="3">
        <v>1</v>
      </c>
      <c r="AK8" s="9">
        <v>1</v>
      </c>
      <c r="AL8" s="9">
        <v>1</v>
      </c>
      <c r="AM8" s="9" t="s">
        <v>10</v>
      </c>
      <c r="AN8" s="3" t="s">
        <v>10</v>
      </c>
      <c r="AO8" s="9" t="s">
        <v>10</v>
      </c>
      <c r="AP8" s="9">
        <v>1</v>
      </c>
      <c r="AQ8" s="9">
        <v>1</v>
      </c>
      <c r="AR8" s="9" t="s">
        <v>10</v>
      </c>
      <c r="AS8" s="9" t="s">
        <v>10</v>
      </c>
      <c r="AT8" s="9">
        <v>1</v>
      </c>
      <c r="AU8" s="3" t="s">
        <v>10</v>
      </c>
      <c r="AV8" s="9">
        <v>1</v>
      </c>
      <c r="AW8" s="12" t="s">
        <v>10</v>
      </c>
      <c r="AX8" s="35" t="s">
        <v>10</v>
      </c>
      <c r="AY8" s="3" t="s">
        <v>10</v>
      </c>
      <c r="AZ8" s="3">
        <v>1</v>
      </c>
      <c r="BA8" s="9" t="s">
        <v>10</v>
      </c>
      <c r="BB8" s="13">
        <v>1</v>
      </c>
    </row>
    <row r="9" spans="2:54" ht="50.1" customHeight="1" x14ac:dyDescent="0.3">
      <c r="B9" s="7">
        <v>19</v>
      </c>
      <c r="C9" s="225"/>
      <c r="D9" s="129" t="s">
        <v>80</v>
      </c>
      <c r="E9" s="8">
        <v>1</v>
      </c>
      <c r="F9" s="9" t="s">
        <v>10</v>
      </c>
      <c r="G9" s="3">
        <v>1</v>
      </c>
      <c r="H9" s="9" t="s">
        <v>10</v>
      </c>
      <c r="I9" s="9">
        <v>1</v>
      </c>
      <c r="J9" s="9">
        <v>0.5</v>
      </c>
      <c r="K9" s="9">
        <v>1</v>
      </c>
      <c r="L9" s="9">
        <v>1</v>
      </c>
      <c r="M9" s="9">
        <v>1</v>
      </c>
      <c r="N9" s="9">
        <v>1</v>
      </c>
      <c r="O9" s="35">
        <v>1</v>
      </c>
      <c r="P9" s="9" t="s">
        <v>10</v>
      </c>
      <c r="Q9" s="11" t="s">
        <v>10</v>
      </c>
      <c r="R9" s="11" t="s">
        <v>10</v>
      </c>
      <c r="S9" s="11" t="s">
        <v>10</v>
      </c>
      <c r="T9" s="11">
        <v>1</v>
      </c>
      <c r="U9" s="11">
        <v>1</v>
      </c>
      <c r="V9" s="11">
        <v>0</v>
      </c>
      <c r="W9" s="9">
        <v>1</v>
      </c>
      <c r="X9" s="3">
        <v>1</v>
      </c>
      <c r="Y9" s="9" t="s">
        <v>10</v>
      </c>
      <c r="Z9" s="9" t="s">
        <v>10</v>
      </c>
      <c r="AA9" s="3">
        <v>1</v>
      </c>
      <c r="AB9" s="9">
        <v>1</v>
      </c>
      <c r="AC9" s="9">
        <v>1</v>
      </c>
      <c r="AD9" s="3">
        <v>1</v>
      </c>
      <c r="AE9" s="9">
        <v>1</v>
      </c>
      <c r="AF9" s="35" t="s">
        <v>10</v>
      </c>
      <c r="AG9" s="3">
        <v>1</v>
      </c>
      <c r="AH9" s="9" t="s">
        <v>10</v>
      </c>
      <c r="AI9" s="9" t="s">
        <v>10</v>
      </c>
      <c r="AJ9" s="3">
        <v>1</v>
      </c>
      <c r="AK9" s="9">
        <v>1</v>
      </c>
      <c r="AL9" s="9">
        <v>1</v>
      </c>
      <c r="AM9" s="9" t="s">
        <v>10</v>
      </c>
      <c r="AN9" s="3" t="s">
        <v>10</v>
      </c>
      <c r="AO9" s="9" t="s">
        <v>10</v>
      </c>
      <c r="AP9" s="9">
        <v>1</v>
      </c>
      <c r="AQ9" s="9">
        <v>1</v>
      </c>
      <c r="AR9" s="9" t="s">
        <v>10</v>
      </c>
      <c r="AS9" s="9" t="s">
        <v>10</v>
      </c>
      <c r="AT9" s="9">
        <v>0</v>
      </c>
      <c r="AU9" s="3" t="s">
        <v>10</v>
      </c>
      <c r="AV9" s="9">
        <v>1</v>
      </c>
      <c r="AW9" s="12" t="s">
        <v>10</v>
      </c>
      <c r="AX9" s="35" t="s">
        <v>10</v>
      </c>
      <c r="AY9" s="3" t="s">
        <v>10</v>
      </c>
      <c r="AZ9" s="3">
        <v>1</v>
      </c>
      <c r="BA9" s="9" t="s">
        <v>10</v>
      </c>
      <c r="BB9" s="13">
        <v>1</v>
      </c>
    </row>
    <row r="10" spans="2:54" ht="50.1" customHeight="1" x14ac:dyDescent="0.3">
      <c r="B10" s="7">
        <v>20</v>
      </c>
      <c r="C10" s="225"/>
      <c r="D10" s="129" t="s">
        <v>81</v>
      </c>
      <c r="E10" s="8">
        <v>1</v>
      </c>
      <c r="F10" s="9" t="s">
        <v>10</v>
      </c>
      <c r="G10" s="3">
        <v>1</v>
      </c>
      <c r="H10" s="9" t="s">
        <v>10</v>
      </c>
      <c r="I10" s="9">
        <v>0.5</v>
      </c>
      <c r="J10" s="9">
        <v>0.5</v>
      </c>
      <c r="K10" s="9">
        <v>1</v>
      </c>
      <c r="L10" s="9">
        <v>0</v>
      </c>
      <c r="M10" s="9">
        <v>1</v>
      </c>
      <c r="N10" s="9">
        <v>1</v>
      </c>
      <c r="O10" s="35">
        <v>1</v>
      </c>
      <c r="P10" s="9" t="s">
        <v>10</v>
      </c>
      <c r="Q10" s="11" t="s">
        <v>10</v>
      </c>
      <c r="R10" s="11" t="s">
        <v>10</v>
      </c>
      <c r="S10" s="11" t="s">
        <v>10</v>
      </c>
      <c r="T10" s="11">
        <v>1</v>
      </c>
      <c r="U10" s="11">
        <v>0</v>
      </c>
      <c r="V10" s="11">
        <v>0</v>
      </c>
      <c r="W10" s="9">
        <v>0</v>
      </c>
      <c r="X10" s="3">
        <v>0</v>
      </c>
      <c r="Y10" s="9" t="s">
        <v>10</v>
      </c>
      <c r="Z10" s="9" t="s">
        <v>10</v>
      </c>
      <c r="AA10" s="9">
        <v>0</v>
      </c>
      <c r="AB10" s="9">
        <v>1</v>
      </c>
      <c r="AC10" s="9">
        <v>1</v>
      </c>
      <c r="AD10" s="3">
        <v>1</v>
      </c>
      <c r="AE10" s="9">
        <v>1</v>
      </c>
      <c r="AF10" s="35" t="s">
        <v>10</v>
      </c>
      <c r="AG10" s="3">
        <v>0</v>
      </c>
      <c r="AH10" s="9" t="s">
        <v>10</v>
      </c>
      <c r="AI10" s="9" t="s">
        <v>10</v>
      </c>
      <c r="AJ10" s="3">
        <v>1</v>
      </c>
      <c r="AK10" s="9">
        <v>1</v>
      </c>
      <c r="AL10" s="9">
        <v>1</v>
      </c>
      <c r="AM10" s="9" t="s">
        <v>10</v>
      </c>
      <c r="AN10" s="3" t="s">
        <v>10</v>
      </c>
      <c r="AO10" s="9" t="s">
        <v>10</v>
      </c>
      <c r="AP10" s="9">
        <v>1</v>
      </c>
      <c r="AQ10" s="9">
        <v>0</v>
      </c>
      <c r="AR10" s="9" t="s">
        <v>10</v>
      </c>
      <c r="AS10" s="9" t="s">
        <v>10</v>
      </c>
      <c r="AT10" s="9">
        <v>1</v>
      </c>
      <c r="AU10" s="3" t="s">
        <v>10</v>
      </c>
      <c r="AV10" s="9">
        <v>0</v>
      </c>
      <c r="AW10" s="12" t="s">
        <v>10</v>
      </c>
      <c r="AX10" s="35" t="s">
        <v>10</v>
      </c>
      <c r="AY10" s="3" t="s">
        <v>10</v>
      </c>
      <c r="AZ10" s="3">
        <v>1</v>
      </c>
      <c r="BA10" s="9" t="s">
        <v>10</v>
      </c>
      <c r="BB10" s="13">
        <v>0</v>
      </c>
    </row>
    <row r="11" spans="2:54" ht="50.1" customHeight="1" thickBot="1" x14ac:dyDescent="0.35">
      <c r="B11" s="14">
        <v>21</v>
      </c>
      <c r="C11" s="227"/>
      <c r="D11" s="130" t="s">
        <v>82</v>
      </c>
      <c r="E11" s="15">
        <v>0.5</v>
      </c>
      <c r="F11" s="16" t="s">
        <v>10</v>
      </c>
      <c r="G11" s="17">
        <v>1</v>
      </c>
      <c r="H11" s="16" t="s">
        <v>10</v>
      </c>
      <c r="I11" s="16">
        <v>1</v>
      </c>
      <c r="J11" s="16">
        <v>1</v>
      </c>
      <c r="K11" s="16">
        <v>1</v>
      </c>
      <c r="L11" s="16">
        <v>1</v>
      </c>
      <c r="M11" s="16">
        <v>1</v>
      </c>
      <c r="N11" s="16">
        <v>1</v>
      </c>
      <c r="O11" s="37">
        <v>1</v>
      </c>
      <c r="P11" s="16" t="s">
        <v>10</v>
      </c>
      <c r="Q11" s="19" t="s">
        <v>10</v>
      </c>
      <c r="R11" s="19" t="s">
        <v>10</v>
      </c>
      <c r="S11" s="19" t="s">
        <v>10</v>
      </c>
      <c r="T11" s="19">
        <v>1</v>
      </c>
      <c r="U11" s="19">
        <v>1</v>
      </c>
      <c r="V11" s="19">
        <v>1</v>
      </c>
      <c r="W11" s="16">
        <v>1</v>
      </c>
      <c r="X11" s="17">
        <v>0</v>
      </c>
      <c r="Y11" s="16" t="s">
        <v>10</v>
      </c>
      <c r="Z11" s="16" t="s">
        <v>10</v>
      </c>
      <c r="AA11" s="16">
        <v>1</v>
      </c>
      <c r="AB11" s="16">
        <v>1</v>
      </c>
      <c r="AC11" s="16">
        <v>1</v>
      </c>
      <c r="AD11" s="17">
        <v>1</v>
      </c>
      <c r="AE11" s="16">
        <v>1</v>
      </c>
      <c r="AF11" s="37" t="s">
        <v>10</v>
      </c>
      <c r="AG11" s="17">
        <v>1</v>
      </c>
      <c r="AH11" s="16" t="s">
        <v>10</v>
      </c>
      <c r="AI11" s="16" t="s">
        <v>10</v>
      </c>
      <c r="AJ11" s="17">
        <v>1</v>
      </c>
      <c r="AK11" s="16">
        <v>1</v>
      </c>
      <c r="AL11" s="16">
        <v>1</v>
      </c>
      <c r="AM11" s="16" t="s">
        <v>10</v>
      </c>
      <c r="AN11" s="17" t="s">
        <v>10</v>
      </c>
      <c r="AO11" s="16" t="s">
        <v>10</v>
      </c>
      <c r="AP11" s="16">
        <v>1</v>
      </c>
      <c r="AQ11" s="16">
        <v>0</v>
      </c>
      <c r="AR11" s="16" t="s">
        <v>10</v>
      </c>
      <c r="AS11" s="16" t="s">
        <v>10</v>
      </c>
      <c r="AT11" s="16">
        <v>0.5</v>
      </c>
      <c r="AU11" s="17" t="s">
        <v>10</v>
      </c>
      <c r="AV11" s="16">
        <v>1</v>
      </c>
      <c r="AW11" s="20" t="s">
        <v>10</v>
      </c>
      <c r="AX11" s="37" t="s">
        <v>10</v>
      </c>
      <c r="AY11" s="17" t="s">
        <v>10</v>
      </c>
      <c r="AZ11" s="17">
        <v>1</v>
      </c>
      <c r="BA11" s="16" t="s">
        <v>10</v>
      </c>
      <c r="BB11" s="21">
        <v>1</v>
      </c>
    </row>
    <row r="12" spans="2:54" ht="50.1" customHeight="1" thickBot="1" x14ac:dyDescent="0.35">
      <c r="B12" s="202" t="s">
        <v>84</v>
      </c>
      <c r="C12" s="228"/>
      <c r="D12" s="229"/>
      <c r="E12" s="31">
        <f>SUM(E4:E11)</f>
        <v>7</v>
      </c>
      <c r="F12" s="23">
        <f>SUM(F4:F11)</f>
        <v>4</v>
      </c>
      <c r="G12" s="23">
        <f>SUM(G4:G11)</f>
        <v>8</v>
      </c>
      <c r="H12" s="23">
        <f t="shared" ref="H12:Q12" si="0">SUM(H4:H11)</f>
        <v>3</v>
      </c>
      <c r="I12" s="23">
        <f t="shared" si="0"/>
        <v>6.5</v>
      </c>
      <c r="J12" s="23">
        <f t="shared" si="0"/>
        <v>6</v>
      </c>
      <c r="K12" s="23">
        <f t="shared" si="0"/>
        <v>8</v>
      </c>
      <c r="L12" s="23">
        <f t="shared" si="0"/>
        <v>6</v>
      </c>
      <c r="M12" s="23">
        <f t="shared" si="0"/>
        <v>8</v>
      </c>
      <c r="N12" s="23">
        <f t="shared" si="0"/>
        <v>8</v>
      </c>
      <c r="O12" s="32">
        <f t="shared" si="0"/>
        <v>8</v>
      </c>
      <c r="P12" s="23">
        <f t="shared" si="0"/>
        <v>2</v>
      </c>
      <c r="Q12" s="23">
        <f t="shared" si="0"/>
        <v>2</v>
      </c>
      <c r="R12" s="23" t="s">
        <v>10</v>
      </c>
      <c r="S12" s="23" t="s">
        <v>10</v>
      </c>
      <c r="T12" s="23">
        <f t="shared" ref="T12:AF12" si="1">SUM(T4:T11)</f>
        <v>8</v>
      </c>
      <c r="U12" s="23">
        <f>SUM(U4:U11)</f>
        <v>3</v>
      </c>
      <c r="V12" s="38">
        <f t="shared" si="1"/>
        <v>5</v>
      </c>
      <c r="W12" s="23">
        <f t="shared" si="1"/>
        <v>6</v>
      </c>
      <c r="X12" s="23">
        <f t="shared" si="1"/>
        <v>6</v>
      </c>
      <c r="Y12" s="23">
        <f t="shared" si="1"/>
        <v>4</v>
      </c>
      <c r="Z12" s="23">
        <f t="shared" si="1"/>
        <v>2</v>
      </c>
      <c r="AA12" s="23">
        <f t="shared" si="1"/>
        <v>7</v>
      </c>
      <c r="AB12" s="23">
        <f t="shared" si="1"/>
        <v>8</v>
      </c>
      <c r="AC12" s="23">
        <f t="shared" si="1"/>
        <v>8</v>
      </c>
      <c r="AD12" s="23">
        <f t="shared" si="1"/>
        <v>8</v>
      </c>
      <c r="AE12" s="23">
        <f t="shared" si="1"/>
        <v>8</v>
      </c>
      <c r="AF12" s="32">
        <f t="shared" si="1"/>
        <v>4</v>
      </c>
      <c r="AG12" s="23">
        <f>SUM(AG4:AG11)</f>
        <v>3</v>
      </c>
      <c r="AH12" s="23">
        <f t="shared" ref="AH12:AM12" si="2">SUM(AH4:AH11)</f>
        <v>2</v>
      </c>
      <c r="AI12" s="48" t="s">
        <v>10</v>
      </c>
      <c r="AJ12" s="23">
        <f t="shared" si="2"/>
        <v>8</v>
      </c>
      <c r="AK12" s="23">
        <f t="shared" si="2"/>
        <v>8</v>
      </c>
      <c r="AL12" s="23">
        <f t="shared" si="2"/>
        <v>8</v>
      </c>
      <c r="AM12" s="23">
        <f t="shared" si="2"/>
        <v>4</v>
      </c>
      <c r="AN12" s="23" t="s">
        <v>10</v>
      </c>
      <c r="AO12" s="23">
        <f t="shared" ref="AO12:AT12" si="3">SUM(AO4:AO11)</f>
        <v>3</v>
      </c>
      <c r="AP12" s="23">
        <f t="shared" si="3"/>
        <v>8</v>
      </c>
      <c r="AQ12" s="23">
        <f t="shared" si="3"/>
        <v>4</v>
      </c>
      <c r="AR12" s="23">
        <f t="shared" si="3"/>
        <v>3.5</v>
      </c>
      <c r="AS12" s="23">
        <f t="shared" si="3"/>
        <v>4</v>
      </c>
      <c r="AT12" s="23">
        <f t="shared" si="3"/>
        <v>6.5</v>
      </c>
      <c r="AU12" s="23" t="s">
        <v>10</v>
      </c>
      <c r="AV12" s="23">
        <f>SUM(AV4:AV11)</f>
        <v>7</v>
      </c>
      <c r="AW12" s="24">
        <f>SUM(AW4:AW11)</f>
        <v>3</v>
      </c>
      <c r="AX12" s="32">
        <f>SUM(AX4:AX11)</f>
        <v>4</v>
      </c>
      <c r="AY12" s="23" t="s">
        <v>10</v>
      </c>
      <c r="AZ12" s="23">
        <f>SUM(AZ4:AZ11)</f>
        <v>4</v>
      </c>
      <c r="BA12" s="23">
        <f>SUM(BA4:BA11)</f>
        <v>4</v>
      </c>
      <c r="BB12" s="25">
        <f>SUM(BB4:BB11)</f>
        <v>5.5</v>
      </c>
    </row>
    <row r="13" spans="2:54" ht="50.1" customHeight="1" thickBot="1" x14ac:dyDescent="0.35">
      <c r="B13" s="205" t="s">
        <v>85</v>
      </c>
      <c r="C13" s="206"/>
      <c r="D13" s="207"/>
      <c r="E13" s="126">
        <f>AVERAGE(E4:E11)</f>
        <v>0.875</v>
      </c>
      <c r="F13" s="48">
        <f>AVERAGE(F4:F11)</f>
        <v>1</v>
      </c>
      <c r="G13" s="48">
        <f>AVERAGE(G4:G11)</f>
        <v>1</v>
      </c>
      <c r="H13" s="48">
        <f t="shared" ref="H13:Q13" si="4">AVERAGE(H4:H11)</f>
        <v>0.75</v>
      </c>
      <c r="I13" s="48">
        <f t="shared" si="4"/>
        <v>0.8125</v>
      </c>
      <c r="J13" s="48">
        <f t="shared" si="4"/>
        <v>0.75</v>
      </c>
      <c r="K13" s="48">
        <f t="shared" si="4"/>
        <v>1</v>
      </c>
      <c r="L13" s="48">
        <f t="shared" si="4"/>
        <v>0.75</v>
      </c>
      <c r="M13" s="48">
        <f t="shared" si="4"/>
        <v>1</v>
      </c>
      <c r="N13" s="48">
        <f t="shared" si="4"/>
        <v>1</v>
      </c>
      <c r="O13" s="53">
        <f t="shared" si="4"/>
        <v>1</v>
      </c>
      <c r="P13" s="48">
        <f t="shared" si="4"/>
        <v>0.5</v>
      </c>
      <c r="Q13" s="48">
        <f t="shared" si="4"/>
        <v>0.5</v>
      </c>
      <c r="R13" s="48" t="s">
        <v>10</v>
      </c>
      <c r="S13" s="48" t="s">
        <v>10</v>
      </c>
      <c r="T13" s="48">
        <f t="shared" ref="T13:AF13" si="5">AVERAGE(T4:T11)</f>
        <v>1</v>
      </c>
      <c r="U13" s="127">
        <f t="shared" si="5"/>
        <v>0.75</v>
      </c>
      <c r="V13" s="127">
        <f t="shared" si="5"/>
        <v>0.625</v>
      </c>
      <c r="W13" s="127">
        <f t="shared" si="5"/>
        <v>0.75</v>
      </c>
      <c r="X13" s="48">
        <f t="shared" si="5"/>
        <v>0.75</v>
      </c>
      <c r="Y13" s="48">
        <f t="shared" si="5"/>
        <v>1</v>
      </c>
      <c r="Z13" s="48">
        <f t="shared" si="5"/>
        <v>0.5</v>
      </c>
      <c r="AA13" s="48">
        <f t="shared" si="5"/>
        <v>0.875</v>
      </c>
      <c r="AB13" s="48">
        <f t="shared" si="5"/>
        <v>1</v>
      </c>
      <c r="AC13" s="48">
        <f t="shared" si="5"/>
        <v>1</v>
      </c>
      <c r="AD13" s="48">
        <f t="shared" si="5"/>
        <v>1</v>
      </c>
      <c r="AE13" s="48">
        <f t="shared" si="5"/>
        <v>1</v>
      </c>
      <c r="AF13" s="53">
        <f t="shared" si="5"/>
        <v>1</v>
      </c>
      <c r="AG13" s="48">
        <f>AVERAGE(AG4:AG11)</f>
        <v>0.75</v>
      </c>
      <c r="AH13" s="48">
        <f t="shared" ref="AH13:AM13" si="6">AVERAGE(AH4:AH11)</f>
        <v>0.5</v>
      </c>
      <c r="AI13" s="48" t="s">
        <v>10</v>
      </c>
      <c r="AJ13" s="48">
        <f t="shared" si="6"/>
        <v>1</v>
      </c>
      <c r="AK13" s="48">
        <f t="shared" si="6"/>
        <v>1</v>
      </c>
      <c r="AL13" s="48">
        <f t="shared" si="6"/>
        <v>1</v>
      </c>
      <c r="AM13" s="48">
        <f t="shared" si="6"/>
        <v>1</v>
      </c>
      <c r="AN13" s="23" t="s">
        <v>10</v>
      </c>
      <c r="AO13" s="48">
        <f t="shared" ref="AO13:AT13" si="7">AVERAGE(AO4:AO11)</f>
        <v>0.75</v>
      </c>
      <c r="AP13" s="48">
        <f t="shared" si="7"/>
        <v>1</v>
      </c>
      <c r="AQ13" s="48">
        <f t="shared" si="7"/>
        <v>0.5</v>
      </c>
      <c r="AR13" s="48">
        <f t="shared" si="7"/>
        <v>0.875</v>
      </c>
      <c r="AS13" s="48">
        <f t="shared" si="7"/>
        <v>1</v>
      </c>
      <c r="AT13" s="48">
        <f t="shared" si="7"/>
        <v>0.8125</v>
      </c>
      <c r="AU13" s="48" t="s">
        <v>10</v>
      </c>
      <c r="AV13" s="48">
        <f>AVERAGE(AV4:AV11)</f>
        <v>0.875</v>
      </c>
      <c r="AW13" s="50">
        <f>AVERAGE(AW4:AW11)</f>
        <v>0.75</v>
      </c>
      <c r="AX13" s="53">
        <f>AVERAGE(AX4:AX11)</f>
        <v>1</v>
      </c>
      <c r="AY13" s="48" t="s">
        <v>10</v>
      </c>
      <c r="AZ13" s="48">
        <f>AVERAGE(AZ4:AZ11)</f>
        <v>1</v>
      </c>
      <c r="BA13" s="48">
        <f>AVERAGE(BA4:BA11)</f>
        <v>1</v>
      </c>
      <c r="BB13" s="52">
        <f>AVERAGE(BB4:BB11)</f>
        <v>0.6875</v>
      </c>
    </row>
  </sheetData>
  <mergeCells count="7">
    <mergeCell ref="E3:BB3"/>
    <mergeCell ref="B13:D13"/>
    <mergeCell ref="C2:D2"/>
    <mergeCell ref="B3:D3"/>
    <mergeCell ref="C4:C7"/>
    <mergeCell ref="C8:C11"/>
    <mergeCell ref="B12:D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D1D7A-1CFF-4DF3-85B4-4C2696953E46}">
  <dimension ref="B1:BB10"/>
  <sheetViews>
    <sheetView zoomScale="80" zoomScaleNormal="8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B3" sqref="B3:D3"/>
    </sheetView>
  </sheetViews>
  <sheetFormatPr defaultColWidth="9.109375" defaultRowHeight="15.6" x14ac:dyDescent="0.3"/>
  <cols>
    <col min="1" max="1" width="1.5546875" style="30" customWidth="1"/>
    <col min="2" max="2" width="6" style="30" customWidth="1"/>
    <col min="3" max="3" width="56.44140625" style="30" customWidth="1"/>
    <col min="4" max="4" width="20.88671875" style="30" customWidth="1"/>
    <col min="5" max="49" width="15.6640625" style="30" customWidth="1"/>
    <col min="50" max="50" width="15.6640625" style="41" customWidth="1"/>
    <col min="51" max="54" width="15.6640625" style="30" customWidth="1"/>
    <col min="55" max="16384" width="9.109375" style="30"/>
  </cols>
  <sheetData>
    <row r="1" spans="2:54" ht="9" customHeight="1" thickBot="1" x14ac:dyDescent="0.35"/>
    <row r="2" spans="2:54" ht="63" thickBot="1" x14ac:dyDescent="0.35">
      <c r="B2" s="116" t="s">
        <v>62</v>
      </c>
      <c r="C2" s="212" t="s">
        <v>63</v>
      </c>
      <c r="D2" s="213"/>
      <c r="E2" s="31" t="s">
        <v>30</v>
      </c>
      <c r="F2" s="23" t="s">
        <v>57</v>
      </c>
      <c r="G2" s="23" t="s">
        <v>23</v>
      </c>
      <c r="H2" s="23" t="s">
        <v>64</v>
      </c>
      <c r="I2" s="23" t="s">
        <v>55</v>
      </c>
      <c r="J2" s="23" t="s">
        <v>65</v>
      </c>
      <c r="K2" s="23" t="s">
        <v>32</v>
      </c>
      <c r="L2" s="23" t="s">
        <v>40</v>
      </c>
      <c r="M2" s="23" t="s">
        <v>41</v>
      </c>
      <c r="N2" s="23" t="s">
        <v>35</v>
      </c>
      <c r="O2" s="23" t="s">
        <v>51</v>
      </c>
      <c r="P2" s="23" t="s">
        <v>66</v>
      </c>
      <c r="Q2" s="23" t="s">
        <v>45</v>
      </c>
      <c r="R2" s="23" t="s">
        <v>18</v>
      </c>
      <c r="S2" s="23" t="s">
        <v>67</v>
      </c>
      <c r="T2" s="23" t="s">
        <v>68</v>
      </c>
      <c r="U2" s="23" t="s">
        <v>58</v>
      </c>
      <c r="V2" s="23" t="s">
        <v>61</v>
      </c>
      <c r="W2" s="23" t="s">
        <v>31</v>
      </c>
      <c r="X2" s="23" t="s">
        <v>24</v>
      </c>
      <c r="Y2" s="23" t="s">
        <v>69</v>
      </c>
      <c r="Z2" s="23" t="s">
        <v>60</v>
      </c>
      <c r="AA2" s="23" t="s">
        <v>37</v>
      </c>
      <c r="AB2" s="23" t="s">
        <v>56</v>
      </c>
      <c r="AC2" s="23" t="s">
        <v>33</v>
      </c>
      <c r="AD2" s="23" t="s">
        <v>11</v>
      </c>
      <c r="AE2" s="23" t="s">
        <v>27</v>
      </c>
      <c r="AF2" s="32" t="s">
        <v>70</v>
      </c>
      <c r="AG2" s="23" t="s">
        <v>44</v>
      </c>
      <c r="AH2" s="23" t="s">
        <v>71</v>
      </c>
      <c r="AI2" s="23" t="s">
        <v>59</v>
      </c>
      <c r="AJ2" s="23" t="s">
        <v>52</v>
      </c>
      <c r="AK2" s="23" t="s">
        <v>43</v>
      </c>
      <c r="AL2" s="23" t="s">
        <v>7</v>
      </c>
      <c r="AM2" s="23" t="s">
        <v>72</v>
      </c>
      <c r="AN2" s="23" t="s">
        <v>50</v>
      </c>
      <c r="AO2" s="23" t="s">
        <v>73</v>
      </c>
      <c r="AP2" s="23" t="s">
        <v>74</v>
      </c>
      <c r="AQ2" s="23" t="s">
        <v>75</v>
      </c>
      <c r="AR2" s="23" t="s">
        <v>38</v>
      </c>
      <c r="AS2" s="23" t="s">
        <v>8</v>
      </c>
      <c r="AT2" s="23" t="s">
        <v>34</v>
      </c>
      <c r="AU2" s="23" t="s">
        <v>9</v>
      </c>
      <c r="AV2" s="23" t="s">
        <v>22</v>
      </c>
      <c r="AW2" s="24" t="s">
        <v>14</v>
      </c>
      <c r="AX2" s="32" t="s">
        <v>26</v>
      </c>
      <c r="AY2" s="23" t="s">
        <v>39</v>
      </c>
      <c r="AZ2" s="23" t="s">
        <v>29</v>
      </c>
      <c r="BA2" s="23" t="s">
        <v>76</v>
      </c>
      <c r="BB2" s="25" t="s">
        <v>77</v>
      </c>
    </row>
    <row r="3" spans="2:54" ht="24.9" customHeight="1" thickBot="1" x14ac:dyDescent="0.35">
      <c r="B3" s="238" t="s">
        <v>4</v>
      </c>
      <c r="C3" s="239"/>
      <c r="D3" s="240"/>
      <c r="E3" s="230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31"/>
      <c r="AD3" s="231"/>
      <c r="AE3" s="231"/>
      <c r="AF3" s="231"/>
      <c r="AG3" s="231"/>
      <c r="AH3" s="231"/>
      <c r="AI3" s="231"/>
      <c r="AJ3" s="231"/>
      <c r="AK3" s="231"/>
      <c r="AL3" s="231"/>
      <c r="AM3" s="231"/>
      <c r="AN3" s="231"/>
      <c r="AO3" s="231"/>
      <c r="AP3" s="231"/>
      <c r="AQ3" s="231"/>
      <c r="AR3" s="231"/>
      <c r="AS3" s="231"/>
      <c r="AT3" s="231"/>
      <c r="AU3" s="231"/>
      <c r="AV3" s="231"/>
      <c r="AW3" s="231"/>
      <c r="AX3" s="231"/>
      <c r="AY3" s="231"/>
      <c r="AZ3" s="231"/>
      <c r="BA3" s="231"/>
      <c r="BB3" s="232"/>
    </row>
    <row r="4" spans="2:54" ht="50.1" customHeight="1" x14ac:dyDescent="0.3">
      <c r="B4" s="42">
        <v>22</v>
      </c>
      <c r="C4" s="241" t="s">
        <v>181</v>
      </c>
      <c r="D4" s="218"/>
      <c r="E4" s="2">
        <v>1</v>
      </c>
      <c r="F4" s="3">
        <v>1</v>
      </c>
      <c r="G4" s="3">
        <v>1</v>
      </c>
      <c r="H4" s="3">
        <v>1</v>
      </c>
      <c r="I4" s="3">
        <v>1</v>
      </c>
      <c r="J4" s="3">
        <v>1</v>
      </c>
      <c r="K4" s="3">
        <v>1</v>
      </c>
      <c r="L4" s="3">
        <v>1</v>
      </c>
      <c r="M4" s="3">
        <v>1</v>
      </c>
      <c r="N4" s="3">
        <v>1</v>
      </c>
      <c r="O4" s="33">
        <v>1</v>
      </c>
      <c r="P4" s="3">
        <v>1</v>
      </c>
      <c r="Q4" s="33">
        <v>1</v>
      </c>
      <c r="R4" s="3">
        <v>1</v>
      </c>
      <c r="S4" s="33">
        <v>1</v>
      </c>
      <c r="T4" s="33">
        <v>1</v>
      </c>
      <c r="U4" s="33">
        <v>1</v>
      </c>
      <c r="V4" s="33">
        <v>1</v>
      </c>
      <c r="W4" s="3">
        <v>1</v>
      </c>
      <c r="X4" s="3">
        <v>1</v>
      </c>
      <c r="Y4" s="3">
        <v>1</v>
      </c>
      <c r="Z4" s="3">
        <v>1</v>
      </c>
      <c r="AA4" s="3">
        <v>1</v>
      </c>
      <c r="AB4" s="3">
        <v>1</v>
      </c>
      <c r="AC4" s="3">
        <v>1</v>
      </c>
      <c r="AD4" s="3">
        <v>1</v>
      </c>
      <c r="AE4" s="3">
        <v>1</v>
      </c>
      <c r="AF4" s="3">
        <v>1</v>
      </c>
      <c r="AG4" s="3">
        <v>1</v>
      </c>
      <c r="AH4" s="3">
        <v>1</v>
      </c>
      <c r="AI4" s="3">
        <v>1</v>
      </c>
      <c r="AJ4" s="3">
        <v>1</v>
      </c>
      <c r="AK4" s="3">
        <v>1</v>
      </c>
      <c r="AL4" s="3">
        <v>1</v>
      </c>
      <c r="AM4" s="3">
        <v>1</v>
      </c>
      <c r="AN4" s="3">
        <v>1</v>
      </c>
      <c r="AO4" s="3">
        <v>1</v>
      </c>
      <c r="AP4" s="3">
        <v>1</v>
      </c>
      <c r="AQ4" s="3">
        <v>1</v>
      </c>
      <c r="AR4" s="3">
        <v>1</v>
      </c>
      <c r="AS4" s="3">
        <v>1</v>
      </c>
      <c r="AT4" s="3">
        <v>1</v>
      </c>
      <c r="AU4" s="3">
        <v>1</v>
      </c>
      <c r="AV4" s="3">
        <v>1</v>
      </c>
      <c r="AW4" s="5">
        <v>1</v>
      </c>
      <c r="AX4" s="34">
        <v>1</v>
      </c>
      <c r="AY4" s="3">
        <v>1</v>
      </c>
      <c r="AZ4" s="3">
        <v>1</v>
      </c>
      <c r="BA4" s="3">
        <v>1</v>
      </c>
      <c r="BB4" s="6">
        <v>1</v>
      </c>
    </row>
    <row r="5" spans="2:54" ht="50.1" customHeight="1" x14ac:dyDescent="0.3">
      <c r="B5" s="43">
        <v>23</v>
      </c>
      <c r="C5" s="233" t="s">
        <v>182</v>
      </c>
      <c r="D5" s="209"/>
      <c r="E5" s="8">
        <v>1</v>
      </c>
      <c r="F5" s="9">
        <v>1</v>
      </c>
      <c r="G5" s="9">
        <v>1</v>
      </c>
      <c r="H5" s="9">
        <v>1</v>
      </c>
      <c r="I5" s="9">
        <v>1</v>
      </c>
      <c r="J5" s="9">
        <v>1</v>
      </c>
      <c r="K5" s="9">
        <v>1</v>
      </c>
      <c r="L5" s="9">
        <v>1</v>
      </c>
      <c r="M5" s="9">
        <v>1</v>
      </c>
      <c r="N5" s="9">
        <v>1</v>
      </c>
      <c r="O5" s="11">
        <v>1</v>
      </c>
      <c r="P5" s="9">
        <v>1</v>
      </c>
      <c r="Q5" s="11">
        <v>1</v>
      </c>
      <c r="R5" s="9">
        <v>1</v>
      </c>
      <c r="S5" s="11">
        <v>1</v>
      </c>
      <c r="T5" s="11">
        <v>1</v>
      </c>
      <c r="U5" s="11">
        <v>1</v>
      </c>
      <c r="V5" s="11">
        <v>1</v>
      </c>
      <c r="W5" s="9">
        <v>1</v>
      </c>
      <c r="X5" s="9">
        <v>1</v>
      </c>
      <c r="Y5" s="9">
        <v>1</v>
      </c>
      <c r="Z5" s="9">
        <v>1</v>
      </c>
      <c r="AA5" s="9">
        <v>1</v>
      </c>
      <c r="AB5" s="9">
        <v>1</v>
      </c>
      <c r="AC5" s="9">
        <v>1</v>
      </c>
      <c r="AD5" s="9">
        <v>1</v>
      </c>
      <c r="AE5" s="9">
        <v>1</v>
      </c>
      <c r="AF5" s="9">
        <v>1</v>
      </c>
      <c r="AG5" s="9">
        <v>1</v>
      </c>
      <c r="AH5" s="9">
        <v>1</v>
      </c>
      <c r="AI5" s="9">
        <v>1</v>
      </c>
      <c r="AJ5" s="3">
        <v>1</v>
      </c>
      <c r="AK5" s="9">
        <v>1</v>
      </c>
      <c r="AL5" s="9">
        <v>1</v>
      </c>
      <c r="AM5" s="9">
        <v>1</v>
      </c>
      <c r="AN5" s="9">
        <v>1</v>
      </c>
      <c r="AO5" s="9">
        <v>1</v>
      </c>
      <c r="AP5" s="9">
        <v>1</v>
      </c>
      <c r="AQ5" s="9">
        <v>1</v>
      </c>
      <c r="AR5" s="9">
        <v>1</v>
      </c>
      <c r="AS5" s="9">
        <v>1</v>
      </c>
      <c r="AT5" s="9">
        <v>1</v>
      </c>
      <c r="AU5" s="9">
        <v>1</v>
      </c>
      <c r="AV5" s="9">
        <v>1</v>
      </c>
      <c r="AW5" s="12">
        <v>1</v>
      </c>
      <c r="AX5" s="35">
        <v>1</v>
      </c>
      <c r="AY5" s="9">
        <v>1</v>
      </c>
      <c r="AZ5" s="9">
        <v>1</v>
      </c>
      <c r="BA5" s="9">
        <v>1</v>
      </c>
      <c r="BB5" s="13">
        <v>1</v>
      </c>
    </row>
    <row r="6" spans="2:54" ht="50.1" customHeight="1" x14ac:dyDescent="0.3">
      <c r="B6" s="43">
        <v>24</v>
      </c>
      <c r="C6" s="233" t="s">
        <v>183</v>
      </c>
      <c r="D6" s="209"/>
      <c r="E6" s="8">
        <v>1</v>
      </c>
      <c r="F6" s="9">
        <v>1</v>
      </c>
      <c r="G6" s="9">
        <v>1</v>
      </c>
      <c r="H6" s="9">
        <v>1</v>
      </c>
      <c r="I6" s="9">
        <v>1</v>
      </c>
      <c r="J6" s="9">
        <v>1</v>
      </c>
      <c r="K6" s="9">
        <v>1</v>
      </c>
      <c r="L6" s="9">
        <v>1</v>
      </c>
      <c r="M6" s="9">
        <v>1</v>
      </c>
      <c r="N6" s="9">
        <v>1</v>
      </c>
      <c r="O6" s="11">
        <v>1</v>
      </c>
      <c r="P6" s="9">
        <v>1</v>
      </c>
      <c r="Q6" s="44">
        <v>1</v>
      </c>
      <c r="R6" s="9">
        <v>1</v>
      </c>
      <c r="S6" s="11">
        <v>1</v>
      </c>
      <c r="T6" s="11">
        <v>1</v>
      </c>
      <c r="U6" s="11">
        <v>1</v>
      </c>
      <c r="V6" s="11">
        <v>1</v>
      </c>
      <c r="W6" s="9">
        <v>1</v>
      </c>
      <c r="X6" s="9">
        <v>1</v>
      </c>
      <c r="Y6" s="9">
        <v>1</v>
      </c>
      <c r="Z6" s="9">
        <v>1</v>
      </c>
      <c r="AA6" s="9">
        <v>1</v>
      </c>
      <c r="AB6" s="9">
        <v>1</v>
      </c>
      <c r="AC6" s="9">
        <v>1</v>
      </c>
      <c r="AD6" s="9">
        <v>1</v>
      </c>
      <c r="AE6" s="9">
        <v>1</v>
      </c>
      <c r="AF6" s="9">
        <v>1</v>
      </c>
      <c r="AG6" s="9">
        <v>1</v>
      </c>
      <c r="AH6" s="9">
        <v>1</v>
      </c>
      <c r="AI6" s="9">
        <v>1</v>
      </c>
      <c r="AJ6" s="3">
        <v>1</v>
      </c>
      <c r="AK6" s="9">
        <v>1</v>
      </c>
      <c r="AL6" s="9">
        <v>1</v>
      </c>
      <c r="AM6" s="9">
        <v>1</v>
      </c>
      <c r="AN6" s="9">
        <v>1</v>
      </c>
      <c r="AO6" s="9">
        <v>1</v>
      </c>
      <c r="AP6" s="9">
        <v>1</v>
      </c>
      <c r="AQ6" s="9">
        <v>1</v>
      </c>
      <c r="AR6" s="9">
        <v>1</v>
      </c>
      <c r="AS6" s="9">
        <v>1</v>
      </c>
      <c r="AT6" s="9">
        <v>1</v>
      </c>
      <c r="AU6" s="9">
        <v>1</v>
      </c>
      <c r="AV6" s="9">
        <v>1</v>
      </c>
      <c r="AW6" s="12">
        <v>1</v>
      </c>
      <c r="AX6" s="35">
        <v>1</v>
      </c>
      <c r="AY6" s="9">
        <v>1</v>
      </c>
      <c r="AZ6" s="9">
        <v>1</v>
      </c>
      <c r="BA6" s="9">
        <v>1</v>
      </c>
      <c r="BB6" s="13">
        <v>1</v>
      </c>
    </row>
    <row r="7" spans="2:54" ht="50.1" customHeight="1" x14ac:dyDescent="0.3">
      <c r="B7" s="43">
        <v>25</v>
      </c>
      <c r="C7" s="233" t="s">
        <v>184</v>
      </c>
      <c r="D7" s="209"/>
      <c r="E7" s="8">
        <v>1</v>
      </c>
      <c r="F7" s="9">
        <v>1</v>
      </c>
      <c r="G7" s="9">
        <v>1</v>
      </c>
      <c r="H7" s="9">
        <v>1</v>
      </c>
      <c r="I7" s="9">
        <v>1</v>
      </c>
      <c r="J7" s="9">
        <v>1</v>
      </c>
      <c r="K7" s="9">
        <v>1</v>
      </c>
      <c r="L7" s="9">
        <v>1</v>
      </c>
      <c r="M7" s="9">
        <v>1</v>
      </c>
      <c r="N7" s="9">
        <v>1</v>
      </c>
      <c r="O7" s="11">
        <v>1</v>
      </c>
      <c r="P7" s="9">
        <v>1</v>
      </c>
      <c r="Q7" s="11">
        <v>1</v>
      </c>
      <c r="R7" s="9">
        <v>1</v>
      </c>
      <c r="S7" s="11">
        <v>1</v>
      </c>
      <c r="T7" s="11">
        <v>1</v>
      </c>
      <c r="U7" s="11">
        <v>1</v>
      </c>
      <c r="V7" s="11">
        <v>1</v>
      </c>
      <c r="W7" s="9">
        <v>1</v>
      </c>
      <c r="X7" s="9">
        <v>1</v>
      </c>
      <c r="Y7" s="9">
        <v>1</v>
      </c>
      <c r="Z7" s="9">
        <v>1</v>
      </c>
      <c r="AA7" s="9">
        <v>1</v>
      </c>
      <c r="AB7" s="9">
        <v>1</v>
      </c>
      <c r="AC7" s="9">
        <v>1</v>
      </c>
      <c r="AD7" s="9">
        <v>1</v>
      </c>
      <c r="AE7" s="9">
        <v>1</v>
      </c>
      <c r="AF7" s="9">
        <v>1</v>
      </c>
      <c r="AG7" s="9">
        <v>1</v>
      </c>
      <c r="AH7" s="9">
        <v>1</v>
      </c>
      <c r="AI7" s="9">
        <v>1</v>
      </c>
      <c r="AJ7" s="3">
        <v>1</v>
      </c>
      <c r="AK7" s="9">
        <v>1</v>
      </c>
      <c r="AL7" s="9">
        <v>1</v>
      </c>
      <c r="AM7" s="9">
        <v>1</v>
      </c>
      <c r="AN7" s="9">
        <v>1</v>
      </c>
      <c r="AO7" s="9">
        <v>1</v>
      </c>
      <c r="AP7" s="9">
        <v>1</v>
      </c>
      <c r="AQ7" s="9">
        <v>1</v>
      </c>
      <c r="AR7" s="9">
        <v>1</v>
      </c>
      <c r="AS7" s="9">
        <v>1</v>
      </c>
      <c r="AT7" s="9">
        <v>1</v>
      </c>
      <c r="AU7" s="9">
        <v>1</v>
      </c>
      <c r="AV7" s="9">
        <v>1</v>
      </c>
      <c r="AW7" s="12">
        <v>1</v>
      </c>
      <c r="AX7" s="35">
        <v>1</v>
      </c>
      <c r="AY7" s="9">
        <v>1</v>
      </c>
      <c r="AZ7" s="9">
        <v>1</v>
      </c>
      <c r="BA7" s="9">
        <v>1</v>
      </c>
      <c r="BB7" s="13">
        <v>1</v>
      </c>
    </row>
    <row r="8" spans="2:54" ht="50.1" customHeight="1" thickBot="1" x14ac:dyDescent="0.35">
      <c r="B8" s="45">
        <v>26</v>
      </c>
      <c r="C8" s="234" t="s">
        <v>185</v>
      </c>
      <c r="D8" s="211"/>
      <c r="E8" s="15">
        <v>1</v>
      </c>
      <c r="F8" s="16">
        <v>0</v>
      </c>
      <c r="G8" s="16">
        <v>1</v>
      </c>
      <c r="H8" s="16">
        <v>1</v>
      </c>
      <c r="I8" s="16">
        <v>0</v>
      </c>
      <c r="J8" s="16">
        <v>0</v>
      </c>
      <c r="K8" s="16">
        <v>0</v>
      </c>
      <c r="L8" s="16">
        <v>1</v>
      </c>
      <c r="M8" s="16">
        <v>0</v>
      </c>
      <c r="N8" s="16">
        <v>0</v>
      </c>
      <c r="O8" s="19">
        <v>1</v>
      </c>
      <c r="P8" s="16">
        <v>0</v>
      </c>
      <c r="Q8" s="19">
        <v>1</v>
      </c>
      <c r="R8" s="16">
        <v>1</v>
      </c>
      <c r="S8" s="19">
        <v>0</v>
      </c>
      <c r="T8" s="19">
        <v>1</v>
      </c>
      <c r="U8" s="19">
        <v>0</v>
      </c>
      <c r="V8" s="19">
        <v>0</v>
      </c>
      <c r="W8" s="16">
        <v>0</v>
      </c>
      <c r="X8" s="16">
        <v>1</v>
      </c>
      <c r="Y8" s="16">
        <v>1</v>
      </c>
      <c r="Z8" s="16">
        <v>0</v>
      </c>
      <c r="AA8" s="16">
        <v>1</v>
      </c>
      <c r="AB8" s="16">
        <v>1</v>
      </c>
      <c r="AC8" s="16">
        <v>1</v>
      </c>
      <c r="AD8" s="16">
        <v>1</v>
      </c>
      <c r="AE8" s="16">
        <v>1</v>
      </c>
      <c r="AF8" s="16">
        <v>1</v>
      </c>
      <c r="AG8" s="16">
        <v>1</v>
      </c>
      <c r="AH8" s="16">
        <v>0</v>
      </c>
      <c r="AI8" s="16">
        <v>0</v>
      </c>
      <c r="AJ8" s="17">
        <v>1</v>
      </c>
      <c r="AK8" s="16">
        <v>0</v>
      </c>
      <c r="AL8" s="16">
        <v>1</v>
      </c>
      <c r="AM8" s="16">
        <v>1</v>
      </c>
      <c r="AN8" s="16">
        <v>1</v>
      </c>
      <c r="AO8" s="16">
        <v>0</v>
      </c>
      <c r="AP8" s="16">
        <v>1</v>
      </c>
      <c r="AQ8" s="16">
        <v>0</v>
      </c>
      <c r="AR8" s="16">
        <v>1</v>
      </c>
      <c r="AS8" s="16">
        <v>1</v>
      </c>
      <c r="AT8" s="16">
        <v>1</v>
      </c>
      <c r="AU8" s="16">
        <v>1</v>
      </c>
      <c r="AV8" s="16">
        <v>1</v>
      </c>
      <c r="AW8" s="20">
        <v>0</v>
      </c>
      <c r="AX8" s="37">
        <v>1</v>
      </c>
      <c r="AY8" s="16">
        <v>1</v>
      </c>
      <c r="AZ8" s="16">
        <v>1</v>
      </c>
      <c r="BA8" s="16">
        <v>0</v>
      </c>
      <c r="BB8" s="21">
        <v>1</v>
      </c>
    </row>
    <row r="9" spans="2:54" ht="50.1" customHeight="1" thickBot="1" x14ac:dyDescent="0.35">
      <c r="B9" s="235" t="s">
        <v>84</v>
      </c>
      <c r="C9" s="236"/>
      <c r="D9" s="237"/>
      <c r="E9" s="22">
        <f t="shared" ref="E9:AJ9" si="0">SUM(E4:E8)</f>
        <v>5</v>
      </c>
      <c r="F9" s="23">
        <f t="shared" si="0"/>
        <v>4</v>
      </c>
      <c r="G9" s="23">
        <f t="shared" si="0"/>
        <v>5</v>
      </c>
      <c r="H9" s="23">
        <f t="shared" si="0"/>
        <v>5</v>
      </c>
      <c r="I9" s="23">
        <f t="shared" si="0"/>
        <v>4</v>
      </c>
      <c r="J9" s="23">
        <f t="shared" si="0"/>
        <v>4</v>
      </c>
      <c r="K9" s="23">
        <f t="shared" si="0"/>
        <v>4</v>
      </c>
      <c r="L9" s="23">
        <f t="shared" si="0"/>
        <v>5</v>
      </c>
      <c r="M9" s="23">
        <f t="shared" si="0"/>
        <v>4</v>
      </c>
      <c r="N9" s="39">
        <f t="shared" si="0"/>
        <v>4</v>
      </c>
      <c r="O9" s="38">
        <f t="shared" si="0"/>
        <v>5</v>
      </c>
      <c r="P9" s="22">
        <f t="shared" si="0"/>
        <v>4</v>
      </c>
      <c r="Q9" s="23">
        <f t="shared" si="0"/>
        <v>5</v>
      </c>
      <c r="R9" s="23">
        <f t="shared" si="0"/>
        <v>5</v>
      </c>
      <c r="S9" s="23">
        <f t="shared" si="0"/>
        <v>4</v>
      </c>
      <c r="T9" s="23">
        <f t="shared" si="0"/>
        <v>5</v>
      </c>
      <c r="U9" s="23">
        <f t="shared" si="0"/>
        <v>4</v>
      </c>
      <c r="V9" s="23">
        <f t="shared" si="0"/>
        <v>4</v>
      </c>
      <c r="W9" s="23">
        <f t="shared" si="0"/>
        <v>4</v>
      </c>
      <c r="X9" s="23">
        <f t="shared" si="0"/>
        <v>5</v>
      </c>
      <c r="Y9" s="23">
        <f t="shared" si="0"/>
        <v>5</v>
      </c>
      <c r="Z9" s="23">
        <f t="shared" si="0"/>
        <v>4</v>
      </c>
      <c r="AA9" s="23">
        <f t="shared" si="0"/>
        <v>5</v>
      </c>
      <c r="AB9" s="23">
        <f t="shared" si="0"/>
        <v>5</v>
      </c>
      <c r="AC9" s="23">
        <f t="shared" si="0"/>
        <v>5</v>
      </c>
      <c r="AD9" s="23">
        <f t="shared" si="0"/>
        <v>5</v>
      </c>
      <c r="AE9" s="23">
        <f t="shared" si="0"/>
        <v>5</v>
      </c>
      <c r="AF9" s="23">
        <f t="shared" si="0"/>
        <v>5</v>
      </c>
      <c r="AG9" s="23">
        <f t="shared" si="0"/>
        <v>5</v>
      </c>
      <c r="AH9" s="23">
        <f t="shared" si="0"/>
        <v>4</v>
      </c>
      <c r="AI9" s="23">
        <f>SUM(AI4:AI8)</f>
        <v>4</v>
      </c>
      <c r="AJ9" s="23">
        <f t="shared" si="0"/>
        <v>5</v>
      </c>
      <c r="AK9" s="23">
        <f t="shared" ref="AK9:BB9" si="1">SUM(AK4:AK8)</f>
        <v>4</v>
      </c>
      <c r="AL9" s="23">
        <f t="shared" si="1"/>
        <v>5</v>
      </c>
      <c r="AM9" s="23">
        <f t="shared" si="1"/>
        <v>5</v>
      </c>
      <c r="AN9" s="23">
        <f t="shared" si="1"/>
        <v>5</v>
      </c>
      <c r="AO9" s="23">
        <f t="shared" si="1"/>
        <v>4</v>
      </c>
      <c r="AP9" s="23">
        <f t="shared" si="1"/>
        <v>5</v>
      </c>
      <c r="AQ9" s="23">
        <f t="shared" si="1"/>
        <v>4</v>
      </c>
      <c r="AR9" s="23">
        <f t="shared" si="1"/>
        <v>5</v>
      </c>
      <c r="AS9" s="23">
        <f t="shared" si="1"/>
        <v>5</v>
      </c>
      <c r="AT9" s="23">
        <f t="shared" si="1"/>
        <v>5</v>
      </c>
      <c r="AU9" s="23">
        <f t="shared" si="1"/>
        <v>5</v>
      </c>
      <c r="AV9" s="23">
        <f t="shared" si="1"/>
        <v>5</v>
      </c>
      <c r="AW9" s="24">
        <f t="shared" si="1"/>
        <v>4</v>
      </c>
      <c r="AX9" s="32">
        <f t="shared" si="1"/>
        <v>5</v>
      </c>
      <c r="AY9" s="23">
        <f t="shared" si="1"/>
        <v>5</v>
      </c>
      <c r="AZ9" s="23">
        <f t="shared" si="1"/>
        <v>5</v>
      </c>
      <c r="BA9" s="46">
        <f t="shared" si="1"/>
        <v>4</v>
      </c>
      <c r="BB9" s="25">
        <f t="shared" si="1"/>
        <v>5</v>
      </c>
    </row>
    <row r="10" spans="2:54" ht="50.1" customHeight="1" thickBot="1" x14ac:dyDescent="0.35">
      <c r="B10" s="235" t="s">
        <v>85</v>
      </c>
      <c r="C10" s="236"/>
      <c r="D10" s="237"/>
      <c r="E10" s="47">
        <f t="shared" ref="E10:AJ10" si="2">AVERAGE(E4:E8)</f>
        <v>1</v>
      </c>
      <c r="F10" s="48">
        <f t="shared" si="2"/>
        <v>0.8</v>
      </c>
      <c r="G10" s="48">
        <f t="shared" si="2"/>
        <v>1</v>
      </c>
      <c r="H10" s="48">
        <f t="shared" si="2"/>
        <v>1</v>
      </c>
      <c r="I10" s="48">
        <f t="shared" si="2"/>
        <v>0.8</v>
      </c>
      <c r="J10" s="48">
        <f t="shared" si="2"/>
        <v>0.8</v>
      </c>
      <c r="K10" s="48">
        <f t="shared" si="2"/>
        <v>0.8</v>
      </c>
      <c r="L10" s="48">
        <f t="shared" si="2"/>
        <v>1</v>
      </c>
      <c r="M10" s="48">
        <f t="shared" si="2"/>
        <v>0.8</v>
      </c>
      <c r="N10" s="49">
        <f t="shared" si="2"/>
        <v>0.8</v>
      </c>
      <c r="O10" s="48">
        <f t="shared" si="2"/>
        <v>1</v>
      </c>
      <c r="P10" s="47">
        <f t="shared" si="2"/>
        <v>0.8</v>
      </c>
      <c r="Q10" s="48">
        <f t="shared" si="2"/>
        <v>1</v>
      </c>
      <c r="R10" s="48">
        <f t="shared" si="2"/>
        <v>1</v>
      </c>
      <c r="S10" s="48">
        <f t="shared" si="2"/>
        <v>0.8</v>
      </c>
      <c r="T10" s="48">
        <f t="shared" si="2"/>
        <v>1</v>
      </c>
      <c r="U10" s="48">
        <f t="shared" si="2"/>
        <v>0.8</v>
      </c>
      <c r="V10" s="48">
        <f t="shared" si="2"/>
        <v>0.8</v>
      </c>
      <c r="W10" s="48">
        <f t="shared" si="2"/>
        <v>0.8</v>
      </c>
      <c r="X10" s="48">
        <f t="shared" si="2"/>
        <v>1</v>
      </c>
      <c r="Y10" s="48">
        <f t="shared" si="2"/>
        <v>1</v>
      </c>
      <c r="Z10" s="48">
        <f t="shared" si="2"/>
        <v>0.8</v>
      </c>
      <c r="AA10" s="48">
        <f t="shared" si="2"/>
        <v>1</v>
      </c>
      <c r="AB10" s="48">
        <f t="shared" si="2"/>
        <v>1</v>
      </c>
      <c r="AC10" s="48">
        <f t="shared" si="2"/>
        <v>1</v>
      </c>
      <c r="AD10" s="48">
        <f t="shared" si="2"/>
        <v>1</v>
      </c>
      <c r="AE10" s="48">
        <f t="shared" si="2"/>
        <v>1</v>
      </c>
      <c r="AF10" s="48">
        <f t="shared" si="2"/>
        <v>1</v>
      </c>
      <c r="AG10" s="48">
        <f t="shared" si="2"/>
        <v>1</v>
      </c>
      <c r="AH10" s="48">
        <f t="shared" si="2"/>
        <v>0.8</v>
      </c>
      <c r="AI10" s="48">
        <f>AVERAGE(AI4:AI8)</f>
        <v>0.8</v>
      </c>
      <c r="AJ10" s="48">
        <f t="shared" si="2"/>
        <v>1</v>
      </c>
      <c r="AK10" s="48">
        <f t="shared" ref="AK10:BB10" si="3">AVERAGE(AK4:AK8)</f>
        <v>0.8</v>
      </c>
      <c r="AL10" s="48">
        <f t="shared" si="3"/>
        <v>1</v>
      </c>
      <c r="AM10" s="48">
        <f t="shared" si="3"/>
        <v>1</v>
      </c>
      <c r="AN10" s="48">
        <f t="shared" si="3"/>
        <v>1</v>
      </c>
      <c r="AO10" s="48">
        <f t="shared" si="3"/>
        <v>0.8</v>
      </c>
      <c r="AP10" s="48">
        <f t="shared" si="3"/>
        <v>1</v>
      </c>
      <c r="AQ10" s="48">
        <f t="shared" si="3"/>
        <v>0.8</v>
      </c>
      <c r="AR10" s="48">
        <f t="shared" si="3"/>
        <v>1</v>
      </c>
      <c r="AS10" s="48">
        <f t="shared" si="3"/>
        <v>1</v>
      </c>
      <c r="AT10" s="48">
        <f t="shared" si="3"/>
        <v>1</v>
      </c>
      <c r="AU10" s="48">
        <f t="shared" si="3"/>
        <v>1</v>
      </c>
      <c r="AV10" s="48">
        <f t="shared" si="3"/>
        <v>1</v>
      </c>
      <c r="AW10" s="50">
        <f t="shared" si="3"/>
        <v>0.8</v>
      </c>
      <c r="AX10" s="53">
        <f t="shared" si="3"/>
        <v>1</v>
      </c>
      <c r="AY10" s="48">
        <f t="shared" si="3"/>
        <v>1</v>
      </c>
      <c r="AZ10" s="48">
        <f t="shared" si="3"/>
        <v>1</v>
      </c>
      <c r="BA10" s="51">
        <f t="shared" si="3"/>
        <v>0.8</v>
      </c>
      <c r="BB10" s="52">
        <f t="shared" si="3"/>
        <v>1</v>
      </c>
    </row>
  </sheetData>
  <mergeCells count="10">
    <mergeCell ref="B10:D10"/>
    <mergeCell ref="C2:D2"/>
    <mergeCell ref="B3:D3"/>
    <mergeCell ref="C4:D4"/>
    <mergeCell ref="C5:D5"/>
    <mergeCell ref="E3:BB3"/>
    <mergeCell ref="C6:D6"/>
    <mergeCell ref="C7:D7"/>
    <mergeCell ref="C8:D8"/>
    <mergeCell ref="B9:D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D9AF1-587D-44FF-B620-4063FF823321}">
  <dimension ref="B1:X130"/>
  <sheetViews>
    <sheetView zoomScale="80" zoomScaleNormal="8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B3" sqref="B3:D3"/>
    </sheetView>
  </sheetViews>
  <sheetFormatPr defaultColWidth="9.109375" defaultRowHeight="15.6" x14ac:dyDescent="0.3"/>
  <cols>
    <col min="1" max="1" width="4.88671875" style="30" customWidth="1"/>
    <col min="2" max="2" width="5.5546875" style="30" customWidth="1"/>
    <col min="3" max="3" width="56.44140625" style="30" customWidth="1"/>
    <col min="4" max="4" width="20.88671875" style="30" customWidth="1"/>
    <col min="5" max="5" width="15.6640625" style="41" customWidth="1"/>
    <col min="6" max="6" width="15.6640625" style="30" customWidth="1"/>
    <col min="7" max="8" width="15.6640625" style="41" customWidth="1"/>
    <col min="9" max="9" width="15.6640625" style="30" customWidth="1"/>
    <col min="10" max="11" width="15.6640625" style="144" customWidth="1"/>
    <col min="12" max="21" width="15.6640625" style="30" customWidth="1"/>
    <col min="22" max="24" width="8.88671875" customWidth="1"/>
    <col min="25" max="16384" width="9.109375" style="30"/>
  </cols>
  <sheetData>
    <row r="1" spans="2:21" ht="16.2" thickBot="1" x14ac:dyDescent="0.35"/>
    <row r="2" spans="2:21" ht="47.4" thickBot="1" x14ac:dyDescent="0.35">
      <c r="B2" s="133" t="s">
        <v>62</v>
      </c>
      <c r="C2" s="257" t="s">
        <v>63</v>
      </c>
      <c r="D2" s="258"/>
      <c r="E2" s="141" t="s">
        <v>65</v>
      </c>
      <c r="F2" s="23" t="s">
        <v>27</v>
      </c>
      <c r="G2" s="32" t="s">
        <v>188</v>
      </c>
      <c r="H2" s="32" t="s">
        <v>198</v>
      </c>
      <c r="I2" s="23" t="s">
        <v>51</v>
      </c>
      <c r="J2" s="23" t="s">
        <v>207</v>
      </c>
      <c r="K2" s="23" t="s">
        <v>34</v>
      </c>
      <c r="L2" s="24" t="s">
        <v>14</v>
      </c>
      <c r="M2" s="23" t="s">
        <v>68</v>
      </c>
      <c r="N2" s="23" t="s">
        <v>11</v>
      </c>
      <c r="O2" s="23" t="s">
        <v>32</v>
      </c>
      <c r="P2" s="23" t="s">
        <v>41</v>
      </c>
      <c r="Q2" s="23" t="s">
        <v>33</v>
      </c>
      <c r="R2" s="23" t="s">
        <v>197</v>
      </c>
      <c r="S2" s="23" t="s">
        <v>23</v>
      </c>
      <c r="T2" s="23" t="s">
        <v>52</v>
      </c>
      <c r="U2" s="147" t="s">
        <v>56</v>
      </c>
    </row>
    <row r="3" spans="2:21" ht="28.5" customHeight="1" thickBot="1" x14ac:dyDescent="0.35">
      <c r="B3" s="266" t="s">
        <v>86</v>
      </c>
      <c r="C3" s="267"/>
      <c r="D3" s="267"/>
      <c r="E3" s="230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2"/>
    </row>
    <row r="4" spans="2:21" ht="28.5" customHeight="1" thickBot="1" x14ac:dyDescent="0.35">
      <c r="B4" s="268" t="s">
        <v>87</v>
      </c>
      <c r="C4" s="269"/>
      <c r="D4" s="269"/>
      <c r="E4" s="78" t="s">
        <v>88</v>
      </c>
      <c r="F4" s="56" t="s">
        <v>88</v>
      </c>
      <c r="G4" s="74" t="s">
        <v>109</v>
      </c>
      <c r="H4" s="74" t="s">
        <v>95</v>
      </c>
      <c r="I4" s="74" t="s">
        <v>88</v>
      </c>
      <c r="J4" s="56" t="s">
        <v>117</v>
      </c>
      <c r="K4" s="56" t="s">
        <v>89</v>
      </c>
      <c r="L4" s="56" t="s">
        <v>90</v>
      </c>
      <c r="M4" s="56" t="s">
        <v>91</v>
      </c>
      <c r="N4" s="56" t="s">
        <v>90</v>
      </c>
      <c r="O4" s="74" t="s">
        <v>92</v>
      </c>
      <c r="P4" s="74" t="s">
        <v>93</v>
      </c>
      <c r="Q4" s="56" t="s">
        <v>95</v>
      </c>
      <c r="R4" s="74" t="s">
        <v>94</v>
      </c>
      <c r="S4" s="74" t="s">
        <v>94</v>
      </c>
      <c r="T4" s="74" t="s">
        <v>96</v>
      </c>
      <c r="U4" s="79" t="s">
        <v>89</v>
      </c>
    </row>
    <row r="5" spans="2:21" ht="28.5" customHeight="1" x14ac:dyDescent="0.3">
      <c r="B5" s="42">
        <v>22</v>
      </c>
      <c r="C5" s="262" t="s">
        <v>163</v>
      </c>
      <c r="D5" s="263"/>
      <c r="E5" s="83">
        <v>0</v>
      </c>
      <c r="F5" s="3">
        <v>1</v>
      </c>
      <c r="G5" s="34">
        <v>1</v>
      </c>
      <c r="H5" s="34">
        <v>1</v>
      </c>
      <c r="I5" s="9">
        <v>0</v>
      </c>
      <c r="J5" s="55">
        <v>0</v>
      </c>
      <c r="K5" s="55">
        <v>0</v>
      </c>
      <c r="L5" s="12">
        <v>1</v>
      </c>
      <c r="M5" s="11">
        <v>1</v>
      </c>
      <c r="N5" s="54">
        <v>0</v>
      </c>
      <c r="O5" s="3">
        <v>1</v>
      </c>
      <c r="P5" s="3">
        <v>1</v>
      </c>
      <c r="Q5" s="54">
        <v>0</v>
      </c>
      <c r="R5" s="64">
        <v>1</v>
      </c>
      <c r="S5" s="3">
        <v>1</v>
      </c>
      <c r="T5" s="54">
        <v>0</v>
      </c>
      <c r="U5" s="148">
        <v>0</v>
      </c>
    </row>
    <row r="6" spans="2:21" ht="28.5" customHeight="1" x14ac:dyDescent="0.3">
      <c r="B6" s="43">
        <v>23</v>
      </c>
      <c r="C6" s="265" t="s">
        <v>164</v>
      </c>
      <c r="D6" s="233"/>
      <c r="E6" s="84">
        <v>0</v>
      </c>
      <c r="F6" s="9">
        <v>1</v>
      </c>
      <c r="G6" s="35">
        <v>0</v>
      </c>
      <c r="H6" s="35">
        <v>1</v>
      </c>
      <c r="I6" s="9">
        <v>0</v>
      </c>
      <c r="J6" s="55">
        <v>0</v>
      </c>
      <c r="K6" s="55">
        <v>0</v>
      </c>
      <c r="L6" s="12">
        <v>0</v>
      </c>
      <c r="M6" s="11">
        <v>0</v>
      </c>
      <c r="N6" s="55">
        <v>0</v>
      </c>
      <c r="O6" s="9">
        <v>1</v>
      </c>
      <c r="P6" s="9">
        <v>1</v>
      </c>
      <c r="Q6" s="55">
        <v>0</v>
      </c>
      <c r="R6" s="65">
        <v>0</v>
      </c>
      <c r="S6" s="9">
        <v>1</v>
      </c>
      <c r="T6" s="55">
        <v>0</v>
      </c>
      <c r="U6" s="149">
        <v>0</v>
      </c>
    </row>
    <row r="7" spans="2:21" ht="28.5" customHeight="1" x14ac:dyDescent="0.3">
      <c r="B7" s="43">
        <v>24</v>
      </c>
      <c r="C7" s="265" t="s">
        <v>165</v>
      </c>
      <c r="D7" s="233"/>
      <c r="E7" s="84">
        <v>0</v>
      </c>
      <c r="F7" s="9">
        <v>1</v>
      </c>
      <c r="G7" s="35">
        <v>0</v>
      </c>
      <c r="H7" s="35">
        <v>1</v>
      </c>
      <c r="I7" s="9">
        <v>0</v>
      </c>
      <c r="J7" s="55">
        <v>0</v>
      </c>
      <c r="K7" s="55">
        <v>0</v>
      </c>
      <c r="L7" s="12">
        <v>0</v>
      </c>
      <c r="M7" s="11">
        <v>1</v>
      </c>
      <c r="N7" s="55">
        <v>0</v>
      </c>
      <c r="O7" s="9">
        <v>1</v>
      </c>
      <c r="P7" s="9">
        <v>1</v>
      </c>
      <c r="Q7" s="55">
        <v>0</v>
      </c>
      <c r="R7" s="65">
        <v>0</v>
      </c>
      <c r="S7" s="9">
        <v>1</v>
      </c>
      <c r="T7" s="55">
        <v>0</v>
      </c>
      <c r="U7" s="149">
        <v>0</v>
      </c>
    </row>
    <row r="8" spans="2:21" ht="28.5" customHeight="1" x14ac:dyDescent="0.3">
      <c r="B8" s="43">
        <v>25</v>
      </c>
      <c r="C8" s="265" t="s">
        <v>166</v>
      </c>
      <c r="D8" s="233"/>
      <c r="E8" s="84">
        <v>1</v>
      </c>
      <c r="F8" s="9">
        <v>1</v>
      </c>
      <c r="G8" s="35">
        <v>0</v>
      </c>
      <c r="H8" s="35">
        <v>1</v>
      </c>
      <c r="I8" s="9">
        <v>1</v>
      </c>
      <c r="J8" s="55">
        <v>1</v>
      </c>
      <c r="K8" s="55">
        <v>1</v>
      </c>
      <c r="L8" s="12">
        <v>0</v>
      </c>
      <c r="M8" s="11">
        <v>1</v>
      </c>
      <c r="N8" s="55">
        <v>1</v>
      </c>
      <c r="O8" s="9">
        <v>1</v>
      </c>
      <c r="P8" s="9">
        <v>1</v>
      </c>
      <c r="Q8" s="55">
        <v>1</v>
      </c>
      <c r="R8" s="65">
        <v>1</v>
      </c>
      <c r="S8" s="9">
        <v>1</v>
      </c>
      <c r="T8" s="55">
        <v>1</v>
      </c>
      <c r="U8" s="149">
        <v>1</v>
      </c>
    </row>
    <row r="9" spans="2:21" ht="28.5" customHeight="1" x14ac:dyDescent="0.3">
      <c r="B9" s="43">
        <v>26</v>
      </c>
      <c r="C9" s="265" t="s">
        <v>167</v>
      </c>
      <c r="D9" s="233"/>
      <c r="E9" s="84">
        <v>0</v>
      </c>
      <c r="F9" s="9">
        <v>0.5</v>
      </c>
      <c r="G9" s="35">
        <v>0</v>
      </c>
      <c r="H9" s="35">
        <v>0</v>
      </c>
      <c r="I9" s="9">
        <v>0</v>
      </c>
      <c r="J9" s="55">
        <v>0</v>
      </c>
      <c r="K9" s="55">
        <v>0</v>
      </c>
      <c r="L9" s="12">
        <v>0</v>
      </c>
      <c r="M9" s="11">
        <v>0</v>
      </c>
      <c r="N9" s="55">
        <v>0</v>
      </c>
      <c r="O9" s="9">
        <v>0</v>
      </c>
      <c r="P9" s="9">
        <v>0</v>
      </c>
      <c r="Q9" s="55">
        <v>0</v>
      </c>
      <c r="R9" s="65">
        <v>0</v>
      </c>
      <c r="S9" s="9">
        <v>0</v>
      </c>
      <c r="T9" s="55">
        <v>0</v>
      </c>
      <c r="U9" s="149">
        <v>0</v>
      </c>
    </row>
    <row r="10" spans="2:21" ht="28.5" customHeight="1" x14ac:dyDescent="0.3">
      <c r="B10" s="242" t="s">
        <v>84</v>
      </c>
      <c r="C10" s="243"/>
      <c r="D10" s="244"/>
      <c r="E10" s="85">
        <f t="shared" ref="E10:U10" si="0">SUM(E5:E9)</f>
        <v>1</v>
      </c>
      <c r="F10" s="59">
        <f t="shared" si="0"/>
        <v>4.5</v>
      </c>
      <c r="G10" s="121">
        <f>SUM(G5:G9)</f>
        <v>1</v>
      </c>
      <c r="H10" s="121">
        <f>SUM(H5:H9)</f>
        <v>4</v>
      </c>
      <c r="I10" s="59">
        <f>SUM(I5:I9)</f>
        <v>1</v>
      </c>
      <c r="J10" s="57">
        <f>SUM(J5:J9)</f>
        <v>1</v>
      </c>
      <c r="K10" s="57">
        <f t="shared" si="0"/>
        <v>1</v>
      </c>
      <c r="L10" s="69">
        <f t="shared" si="0"/>
        <v>1</v>
      </c>
      <c r="M10" s="59">
        <f t="shared" si="0"/>
        <v>3</v>
      </c>
      <c r="N10" s="57">
        <f t="shared" si="0"/>
        <v>1</v>
      </c>
      <c r="O10" s="59">
        <f t="shared" si="0"/>
        <v>4</v>
      </c>
      <c r="P10" s="59">
        <f t="shared" si="0"/>
        <v>4</v>
      </c>
      <c r="Q10" s="57">
        <f>SUM(Q5:Q9)</f>
        <v>1</v>
      </c>
      <c r="R10" s="136">
        <f t="shared" ref="R10" si="1">SUM(R5:R9)</f>
        <v>2</v>
      </c>
      <c r="S10" s="59">
        <f t="shared" si="0"/>
        <v>4</v>
      </c>
      <c r="T10" s="57">
        <f t="shared" si="0"/>
        <v>1</v>
      </c>
      <c r="U10" s="150">
        <f t="shared" si="0"/>
        <v>1</v>
      </c>
    </row>
    <row r="11" spans="2:21" ht="28.5" customHeight="1" x14ac:dyDescent="0.3">
      <c r="B11" s="242" t="s">
        <v>85</v>
      </c>
      <c r="C11" s="243"/>
      <c r="D11" s="244"/>
      <c r="E11" s="86">
        <f t="shared" ref="E11:U11" si="2">AVERAGE(E5:E9)</f>
        <v>0.2</v>
      </c>
      <c r="F11" s="70">
        <f t="shared" si="2"/>
        <v>0.9</v>
      </c>
      <c r="G11" s="120">
        <f>AVERAGE(G5:G9)</f>
        <v>0.2</v>
      </c>
      <c r="H11" s="120">
        <f>AVERAGE(H5:H9)</f>
        <v>0.8</v>
      </c>
      <c r="I11" s="62">
        <f>AVERAGE(I5:I9)</f>
        <v>0.2</v>
      </c>
      <c r="J11" s="71">
        <f>AVERAGE(J5:J9)</f>
        <v>0.2</v>
      </c>
      <c r="K11" s="71">
        <f t="shared" si="2"/>
        <v>0.2</v>
      </c>
      <c r="L11" s="72">
        <f t="shared" si="2"/>
        <v>0.2</v>
      </c>
      <c r="M11" s="62">
        <f t="shared" si="2"/>
        <v>0.6</v>
      </c>
      <c r="N11" s="71">
        <f t="shared" si="2"/>
        <v>0.2</v>
      </c>
      <c r="O11" s="62">
        <f t="shared" si="2"/>
        <v>0.8</v>
      </c>
      <c r="P11" s="62">
        <f t="shared" si="2"/>
        <v>0.8</v>
      </c>
      <c r="Q11" s="71">
        <f>AVERAGE(Q5:Q9)</f>
        <v>0.2</v>
      </c>
      <c r="R11" s="137">
        <f t="shared" ref="R11" si="3">AVERAGE(R5:R9)</f>
        <v>0.4</v>
      </c>
      <c r="S11" s="62">
        <f t="shared" si="2"/>
        <v>0.8</v>
      </c>
      <c r="T11" s="118">
        <f t="shared" si="2"/>
        <v>0.2</v>
      </c>
      <c r="U11" s="151">
        <f t="shared" si="2"/>
        <v>0.2</v>
      </c>
    </row>
    <row r="12" spans="2:21" ht="28.5" customHeight="1" thickBot="1" x14ac:dyDescent="0.35">
      <c r="B12" s="76"/>
      <c r="C12" s="60"/>
      <c r="D12" s="60"/>
      <c r="E12" s="88"/>
      <c r="F12" s="60"/>
      <c r="G12" s="119"/>
      <c r="H12" s="119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135"/>
    </row>
    <row r="13" spans="2:21" ht="28.5" customHeight="1" thickBot="1" x14ac:dyDescent="0.35">
      <c r="B13" s="259" t="s">
        <v>102</v>
      </c>
      <c r="C13" s="260"/>
      <c r="D13" s="261"/>
      <c r="E13" s="89"/>
      <c r="F13" s="58"/>
      <c r="G13" s="66"/>
      <c r="H13" s="66"/>
      <c r="I13" s="67" t="s">
        <v>103</v>
      </c>
      <c r="J13" s="67" t="s">
        <v>104</v>
      </c>
      <c r="K13" s="67" t="s">
        <v>134</v>
      </c>
      <c r="L13" s="68" t="s">
        <v>104</v>
      </c>
      <c r="M13" s="68" t="s">
        <v>88</v>
      </c>
      <c r="N13" s="68" t="s">
        <v>105</v>
      </c>
      <c r="O13" s="67" t="s">
        <v>106</v>
      </c>
      <c r="P13" s="67" t="s">
        <v>107</v>
      </c>
      <c r="Q13" s="68" t="s">
        <v>88</v>
      </c>
      <c r="R13" s="67" t="s">
        <v>108</v>
      </c>
      <c r="S13" s="67" t="s">
        <v>108</v>
      </c>
      <c r="T13" s="68" t="s">
        <v>109</v>
      </c>
      <c r="U13" s="152" t="s">
        <v>110</v>
      </c>
    </row>
    <row r="14" spans="2:21" ht="28.5" customHeight="1" x14ac:dyDescent="0.3">
      <c r="B14" s="42">
        <v>22</v>
      </c>
      <c r="C14" s="262" t="s">
        <v>97</v>
      </c>
      <c r="D14" s="263"/>
      <c r="E14" s="90"/>
      <c r="F14" s="134"/>
      <c r="G14" s="134"/>
      <c r="H14" s="134"/>
      <c r="I14" s="9">
        <v>0</v>
      </c>
      <c r="J14" s="35">
        <v>0</v>
      </c>
      <c r="K14" s="35">
        <v>0</v>
      </c>
      <c r="L14" s="12">
        <v>0</v>
      </c>
      <c r="M14" s="33">
        <v>1</v>
      </c>
      <c r="N14" s="54">
        <v>0</v>
      </c>
      <c r="O14" s="3">
        <v>1</v>
      </c>
      <c r="P14" s="3">
        <v>1</v>
      </c>
      <c r="Q14" s="54">
        <v>0</v>
      </c>
      <c r="R14" s="3">
        <v>0</v>
      </c>
      <c r="S14" s="3">
        <v>0</v>
      </c>
      <c r="T14" s="54">
        <v>0</v>
      </c>
      <c r="U14" s="148">
        <v>0</v>
      </c>
    </row>
    <row r="15" spans="2:21" ht="28.5" customHeight="1" x14ac:dyDescent="0.3">
      <c r="B15" s="43">
        <v>23</v>
      </c>
      <c r="C15" s="265" t="s">
        <v>98</v>
      </c>
      <c r="D15" s="233"/>
      <c r="E15" s="90"/>
      <c r="F15" s="134"/>
      <c r="G15" s="134"/>
      <c r="H15" s="134"/>
      <c r="I15" s="9">
        <v>0</v>
      </c>
      <c r="J15" s="35">
        <v>0</v>
      </c>
      <c r="K15" s="35">
        <v>0</v>
      </c>
      <c r="L15" s="12">
        <v>0</v>
      </c>
      <c r="M15" s="11">
        <v>0</v>
      </c>
      <c r="N15" s="55">
        <v>0</v>
      </c>
      <c r="O15" s="9">
        <v>1</v>
      </c>
      <c r="P15" s="9">
        <v>1</v>
      </c>
      <c r="Q15" s="55">
        <v>0</v>
      </c>
      <c r="R15" s="9">
        <v>0</v>
      </c>
      <c r="S15" s="9">
        <v>0</v>
      </c>
      <c r="T15" s="55">
        <v>0</v>
      </c>
      <c r="U15" s="149">
        <v>0</v>
      </c>
    </row>
    <row r="16" spans="2:21" ht="28.5" customHeight="1" x14ac:dyDescent="0.3">
      <c r="B16" s="43">
        <v>24</v>
      </c>
      <c r="C16" s="265" t="s">
        <v>99</v>
      </c>
      <c r="D16" s="233"/>
      <c r="E16" s="90"/>
      <c r="F16" s="134"/>
      <c r="G16" s="134"/>
      <c r="H16" s="134"/>
      <c r="I16" s="9">
        <v>0</v>
      </c>
      <c r="J16" s="35">
        <v>0</v>
      </c>
      <c r="K16" s="35">
        <v>0</v>
      </c>
      <c r="L16" s="12">
        <v>0</v>
      </c>
      <c r="M16" s="11">
        <v>1</v>
      </c>
      <c r="N16" s="55">
        <v>0</v>
      </c>
      <c r="O16" s="9">
        <v>1</v>
      </c>
      <c r="P16" s="9">
        <v>1</v>
      </c>
      <c r="Q16" s="55">
        <v>0</v>
      </c>
      <c r="R16" s="9">
        <v>0</v>
      </c>
      <c r="S16" s="9">
        <v>0</v>
      </c>
      <c r="T16" s="55">
        <v>1</v>
      </c>
      <c r="U16" s="149">
        <v>0</v>
      </c>
    </row>
    <row r="17" spans="2:21" ht="28.5" customHeight="1" x14ac:dyDescent="0.3">
      <c r="B17" s="43">
        <v>25</v>
      </c>
      <c r="C17" s="265" t="s">
        <v>100</v>
      </c>
      <c r="D17" s="233"/>
      <c r="E17" s="90"/>
      <c r="F17" s="134"/>
      <c r="G17" s="134"/>
      <c r="H17" s="134"/>
      <c r="I17" s="9">
        <v>0</v>
      </c>
      <c r="J17" s="35">
        <v>1</v>
      </c>
      <c r="K17" s="35">
        <v>0</v>
      </c>
      <c r="L17" s="12">
        <v>0</v>
      </c>
      <c r="M17" s="11">
        <v>1</v>
      </c>
      <c r="N17" s="55">
        <v>1</v>
      </c>
      <c r="O17" s="9">
        <v>1</v>
      </c>
      <c r="P17" s="9">
        <v>1</v>
      </c>
      <c r="Q17" s="55">
        <v>1</v>
      </c>
      <c r="R17" s="9">
        <v>1</v>
      </c>
      <c r="S17" s="9">
        <v>1</v>
      </c>
      <c r="T17" s="55">
        <v>1</v>
      </c>
      <c r="U17" s="149">
        <v>1</v>
      </c>
    </row>
    <row r="18" spans="2:21" ht="28.5" customHeight="1" x14ac:dyDescent="0.3">
      <c r="B18" s="43">
        <v>26</v>
      </c>
      <c r="C18" s="265" t="s">
        <v>101</v>
      </c>
      <c r="D18" s="233"/>
      <c r="E18" s="90"/>
      <c r="F18" s="134"/>
      <c r="G18" s="134"/>
      <c r="H18" s="134"/>
      <c r="I18" s="9">
        <v>0</v>
      </c>
      <c r="J18" s="35">
        <v>0</v>
      </c>
      <c r="K18" s="35">
        <v>0</v>
      </c>
      <c r="L18" s="12">
        <v>0</v>
      </c>
      <c r="M18" s="11">
        <v>0</v>
      </c>
      <c r="N18" s="55">
        <v>0</v>
      </c>
      <c r="O18" s="9">
        <v>0</v>
      </c>
      <c r="P18" s="9">
        <v>0</v>
      </c>
      <c r="Q18" s="55">
        <v>0</v>
      </c>
      <c r="R18" s="9">
        <v>0</v>
      </c>
      <c r="S18" s="9">
        <v>0</v>
      </c>
      <c r="T18" s="55">
        <v>0</v>
      </c>
      <c r="U18" s="149">
        <v>0</v>
      </c>
    </row>
    <row r="19" spans="2:21" ht="28.5" customHeight="1" x14ac:dyDescent="0.3">
      <c r="B19" s="242" t="s">
        <v>84</v>
      </c>
      <c r="C19" s="243"/>
      <c r="D19" s="244"/>
      <c r="E19" s="91"/>
      <c r="F19" s="58"/>
      <c r="G19" s="58"/>
      <c r="H19" s="58"/>
      <c r="I19" s="59">
        <f>SUM(I14:I18)</f>
        <v>0</v>
      </c>
      <c r="J19" s="121">
        <f t="shared" ref="J19" si="4">SUM(J14:J18)</f>
        <v>1</v>
      </c>
      <c r="K19" s="121">
        <f t="shared" ref="K19" si="5">SUM(K14:K18)</f>
        <v>0</v>
      </c>
      <c r="L19" s="69">
        <f t="shared" ref="L19:U19" si="6">SUM(L14:L18)</f>
        <v>0</v>
      </c>
      <c r="M19" s="59">
        <f t="shared" si="6"/>
        <v>3</v>
      </c>
      <c r="N19" s="57">
        <f t="shared" si="6"/>
        <v>1</v>
      </c>
      <c r="O19" s="59">
        <f t="shared" si="6"/>
        <v>4</v>
      </c>
      <c r="P19" s="59">
        <f t="shared" si="6"/>
        <v>4</v>
      </c>
      <c r="Q19" s="57">
        <f>SUM(Q14:Q18)</f>
        <v>1</v>
      </c>
      <c r="R19" s="59">
        <f t="shared" ref="R19" si="7">SUM(R14:R18)</f>
        <v>1</v>
      </c>
      <c r="S19" s="59">
        <f t="shared" si="6"/>
        <v>1</v>
      </c>
      <c r="T19" s="57">
        <f t="shared" si="6"/>
        <v>2</v>
      </c>
      <c r="U19" s="150">
        <f t="shared" si="6"/>
        <v>1</v>
      </c>
    </row>
    <row r="20" spans="2:21" ht="28.5" customHeight="1" x14ac:dyDescent="0.3">
      <c r="B20" s="242" t="s">
        <v>85</v>
      </c>
      <c r="C20" s="243"/>
      <c r="D20" s="244"/>
      <c r="E20" s="92"/>
      <c r="F20" s="58"/>
      <c r="G20" s="63"/>
      <c r="H20" s="63"/>
      <c r="I20" s="62">
        <f>AVERAGE(I14:I18)</f>
        <v>0</v>
      </c>
      <c r="J20" s="120">
        <f t="shared" ref="J20" si="8">AVERAGE(J14:J18)</f>
        <v>0.2</v>
      </c>
      <c r="K20" s="120">
        <f t="shared" ref="K20" si="9">AVERAGE(K14:K18)</f>
        <v>0</v>
      </c>
      <c r="L20" s="72">
        <f t="shared" ref="L20:U20" si="10">AVERAGE(L14:L18)</f>
        <v>0</v>
      </c>
      <c r="M20" s="62">
        <f t="shared" si="10"/>
        <v>0.6</v>
      </c>
      <c r="N20" s="71">
        <f t="shared" si="10"/>
        <v>0.2</v>
      </c>
      <c r="O20" s="62">
        <f t="shared" si="10"/>
        <v>0.8</v>
      </c>
      <c r="P20" s="62">
        <f t="shared" si="10"/>
        <v>0.8</v>
      </c>
      <c r="Q20" s="71">
        <f>AVERAGE(Q14:Q18)</f>
        <v>0.2</v>
      </c>
      <c r="R20" s="62">
        <f t="shared" ref="R20" si="11">AVERAGE(R14:R18)</f>
        <v>0.2</v>
      </c>
      <c r="S20" s="62">
        <f t="shared" si="10"/>
        <v>0.2</v>
      </c>
      <c r="T20" s="71">
        <f t="shared" si="10"/>
        <v>0.4</v>
      </c>
      <c r="U20" s="151">
        <f t="shared" si="10"/>
        <v>0.2</v>
      </c>
    </row>
    <row r="21" spans="2:21" ht="28.5" customHeight="1" thickBot="1" x14ac:dyDescent="0.35">
      <c r="B21" s="76"/>
      <c r="C21" s="60"/>
      <c r="D21" s="60"/>
      <c r="E21" s="88"/>
      <c r="F21" s="60"/>
      <c r="G21" s="119"/>
      <c r="H21" s="119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135"/>
    </row>
    <row r="22" spans="2:21" ht="28.5" customHeight="1" thickBot="1" x14ac:dyDescent="0.35">
      <c r="B22" s="259" t="s">
        <v>116</v>
      </c>
      <c r="C22" s="260"/>
      <c r="D22" s="261"/>
      <c r="E22" s="89"/>
      <c r="F22" s="58"/>
      <c r="G22" s="66"/>
      <c r="H22" s="66"/>
      <c r="I22" s="66"/>
      <c r="J22" s="58"/>
      <c r="K22" s="58"/>
      <c r="L22" s="58"/>
      <c r="M22" s="68" t="s">
        <v>109</v>
      </c>
      <c r="N22" s="68" t="s">
        <v>88</v>
      </c>
      <c r="O22" s="67" t="s">
        <v>105</v>
      </c>
      <c r="P22" s="67" t="s">
        <v>105</v>
      </c>
      <c r="Q22" s="68" t="s">
        <v>105</v>
      </c>
      <c r="R22" s="67" t="s">
        <v>117</v>
      </c>
      <c r="S22" s="67" t="s">
        <v>117</v>
      </c>
      <c r="T22" s="68" t="s">
        <v>88</v>
      </c>
      <c r="U22" s="152" t="s">
        <v>118</v>
      </c>
    </row>
    <row r="23" spans="2:21" ht="28.5" customHeight="1" x14ac:dyDescent="0.3">
      <c r="B23" s="42">
        <v>22</v>
      </c>
      <c r="C23" s="262" t="s">
        <v>111</v>
      </c>
      <c r="D23" s="263"/>
      <c r="E23" s="90"/>
      <c r="F23" s="134"/>
      <c r="G23" s="134"/>
      <c r="H23" s="134"/>
      <c r="I23" s="264"/>
      <c r="J23" s="134"/>
      <c r="K23" s="134"/>
      <c r="L23" s="134"/>
      <c r="M23" s="33">
        <v>1</v>
      </c>
      <c r="N23" s="54">
        <v>0</v>
      </c>
      <c r="O23" s="3">
        <v>1</v>
      </c>
      <c r="P23" s="3">
        <v>1</v>
      </c>
      <c r="Q23" s="54">
        <v>0</v>
      </c>
      <c r="R23" s="9">
        <v>0</v>
      </c>
      <c r="S23" s="3">
        <v>0</v>
      </c>
      <c r="T23" s="55">
        <v>0</v>
      </c>
      <c r="U23" s="149">
        <v>0</v>
      </c>
    </row>
    <row r="24" spans="2:21" ht="28.5" customHeight="1" x14ac:dyDescent="0.3">
      <c r="B24" s="43">
        <v>23</v>
      </c>
      <c r="C24" s="265" t="s">
        <v>112</v>
      </c>
      <c r="D24" s="233"/>
      <c r="E24" s="90"/>
      <c r="F24" s="134"/>
      <c r="G24" s="134"/>
      <c r="H24" s="134"/>
      <c r="I24" s="264"/>
      <c r="J24" s="134"/>
      <c r="K24" s="134"/>
      <c r="L24" s="134"/>
      <c r="M24" s="11">
        <v>0</v>
      </c>
      <c r="N24" s="55">
        <v>0</v>
      </c>
      <c r="O24" s="9">
        <v>1</v>
      </c>
      <c r="P24" s="9">
        <v>1</v>
      </c>
      <c r="Q24" s="55">
        <v>0</v>
      </c>
      <c r="R24" s="9">
        <v>0</v>
      </c>
      <c r="S24" s="9">
        <v>0</v>
      </c>
      <c r="T24" s="55">
        <v>0</v>
      </c>
      <c r="U24" s="149">
        <v>0</v>
      </c>
    </row>
    <row r="25" spans="2:21" ht="28.5" customHeight="1" x14ac:dyDescent="0.3">
      <c r="B25" s="43">
        <v>24</v>
      </c>
      <c r="C25" s="265" t="s">
        <v>113</v>
      </c>
      <c r="D25" s="233"/>
      <c r="E25" s="90"/>
      <c r="F25" s="134"/>
      <c r="G25" s="134"/>
      <c r="H25" s="134"/>
      <c r="I25" s="264"/>
      <c r="J25" s="134"/>
      <c r="K25" s="134"/>
      <c r="L25" s="134"/>
      <c r="M25" s="11">
        <v>1</v>
      </c>
      <c r="N25" s="55">
        <v>0</v>
      </c>
      <c r="O25" s="9">
        <v>1</v>
      </c>
      <c r="P25" s="9">
        <v>1</v>
      </c>
      <c r="Q25" s="55">
        <v>0</v>
      </c>
      <c r="R25" s="9">
        <v>0</v>
      </c>
      <c r="S25" s="9">
        <v>0</v>
      </c>
      <c r="T25" s="55">
        <v>0</v>
      </c>
      <c r="U25" s="149">
        <v>0</v>
      </c>
    </row>
    <row r="26" spans="2:21" ht="28.5" customHeight="1" x14ac:dyDescent="0.3">
      <c r="B26" s="43">
        <v>25</v>
      </c>
      <c r="C26" s="265" t="s">
        <v>114</v>
      </c>
      <c r="D26" s="233"/>
      <c r="E26" s="90"/>
      <c r="F26" s="134"/>
      <c r="G26" s="134"/>
      <c r="H26" s="134"/>
      <c r="I26" s="264"/>
      <c r="J26" s="134"/>
      <c r="K26" s="134"/>
      <c r="L26" s="134"/>
      <c r="M26" s="11">
        <v>1</v>
      </c>
      <c r="N26" s="55">
        <v>1</v>
      </c>
      <c r="O26" s="9">
        <v>1</v>
      </c>
      <c r="P26" s="9">
        <v>1</v>
      </c>
      <c r="Q26" s="55">
        <v>1</v>
      </c>
      <c r="R26" s="9">
        <v>1</v>
      </c>
      <c r="S26" s="9">
        <v>1</v>
      </c>
      <c r="T26" s="55">
        <v>1</v>
      </c>
      <c r="U26" s="149">
        <v>1</v>
      </c>
    </row>
    <row r="27" spans="2:21" ht="28.5" customHeight="1" x14ac:dyDescent="0.3">
      <c r="B27" s="43">
        <v>26</v>
      </c>
      <c r="C27" s="265" t="s">
        <v>115</v>
      </c>
      <c r="D27" s="233"/>
      <c r="E27" s="90"/>
      <c r="F27" s="134"/>
      <c r="G27" s="134"/>
      <c r="H27" s="134"/>
      <c r="I27" s="264"/>
      <c r="J27" s="134"/>
      <c r="K27" s="134"/>
      <c r="L27" s="134"/>
      <c r="M27" s="11">
        <v>0</v>
      </c>
      <c r="N27" s="55">
        <v>0</v>
      </c>
      <c r="O27" s="9">
        <v>0</v>
      </c>
      <c r="P27" s="9">
        <v>0</v>
      </c>
      <c r="Q27" s="55">
        <v>0</v>
      </c>
      <c r="R27" s="9">
        <v>0</v>
      </c>
      <c r="S27" s="9">
        <v>0</v>
      </c>
      <c r="T27" s="55">
        <v>0</v>
      </c>
      <c r="U27" s="149">
        <v>0</v>
      </c>
    </row>
    <row r="28" spans="2:21" ht="28.5" customHeight="1" x14ac:dyDescent="0.3">
      <c r="B28" s="242" t="s">
        <v>84</v>
      </c>
      <c r="C28" s="243"/>
      <c r="D28" s="244"/>
      <c r="E28" s="91"/>
      <c r="F28" s="58"/>
      <c r="G28" s="58"/>
      <c r="H28" s="58"/>
      <c r="I28" s="264"/>
      <c r="J28" s="58"/>
      <c r="K28" s="58"/>
      <c r="L28" s="58"/>
      <c r="M28" s="59">
        <f t="shared" ref="M28:U28" si="12">SUM(M23:M27)</f>
        <v>3</v>
      </c>
      <c r="N28" s="57">
        <f t="shared" si="12"/>
        <v>1</v>
      </c>
      <c r="O28" s="59">
        <f t="shared" si="12"/>
        <v>4</v>
      </c>
      <c r="P28" s="59">
        <f t="shared" si="12"/>
        <v>4</v>
      </c>
      <c r="Q28" s="57">
        <f>SUM(Q23:Q27)</f>
        <v>1</v>
      </c>
      <c r="R28" s="59">
        <f t="shared" ref="R28" si="13">SUM(R23:R27)</f>
        <v>1</v>
      </c>
      <c r="S28" s="59">
        <f t="shared" si="12"/>
        <v>1</v>
      </c>
      <c r="T28" s="57">
        <f t="shared" si="12"/>
        <v>1</v>
      </c>
      <c r="U28" s="150">
        <f t="shared" si="12"/>
        <v>1</v>
      </c>
    </row>
    <row r="29" spans="2:21" ht="28.5" customHeight="1" x14ac:dyDescent="0.3">
      <c r="B29" s="242" t="s">
        <v>85</v>
      </c>
      <c r="C29" s="243"/>
      <c r="D29" s="244"/>
      <c r="E29" s="92"/>
      <c r="F29" s="58"/>
      <c r="G29" s="63"/>
      <c r="H29" s="63"/>
      <c r="I29" s="264"/>
      <c r="J29" s="58"/>
      <c r="K29" s="58"/>
      <c r="L29" s="58"/>
      <c r="M29" s="62">
        <f t="shared" ref="M29:U29" si="14">AVERAGE(M23:M27)</f>
        <v>0.6</v>
      </c>
      <c r="N29" s="71">
        <f t="shared" si="14"/>
        <v>0.2</v>
      </c>
      <c r="O29" s="62">
        <f t="shared" si="14"/>
        <v>0.8</v>
      </c>
      <c r="P29" s="62">
        <f t="shared" si="14"/>
        <v>0.8</v>
      </c>
      <c r="Q29" s="71">
        <f>AVERAGE(Q23:Q27)</f>
        <v>0.2</v>
      </c>
      <c r="R29" s="62">
        <f t="shared" ref="R29" si="15">AVERAGE(R23:R27)</f>
        <v>0.2</v>
      </c>
      <c r="S29" s="62">
        <f t="shared" si="14"/>
        <v>0.2</v>
      </c>
      <c r="T29" s="71">
        <f t="shared" si="14"/>
        <v>0.2</v>
      </c>
      <c r="U29" s="151">
        <f t="shared" si="14"/>
        <v>0.2</v>
      </c>
    </row>
    <row r="30" spans="2:21" ht="28.5" customHeight="1" thickBot="1" x14ac:dyDescent="0.35">
      <c r="B30" s="76"/>
      <c r="C30" s="60"/>
      <c r="D30" s="60"/>
      <c r="E30" s="88"/>
      <c r="F30" s="60"/>
      <c r="G30" s="119"/>
      <c r="H30" s="119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135"/>
    </row>
    <row r="31" spans="2:21" ht="28.5" customHeight="1" thickBot="1" x14ac:dyDescent="0.35">
      <c r="B31" s="259" t="s">
        <v>124</v>
      </c>
      <c r="C31" s="260"/>
      <c r="D31" s="261"/>
      <c r="E31" s="93"/>
      <c r="F31" s="58"/>
      <c r="G31" s="138"/>
      <c r="H31" s="138"/>
      <c r="I31" s="66"/>
      <c r="J31" s="58"/>
      <c r="K31" s="58"/>
      <c r="L31" s="58"/>
      <c r="M31" s="58"/>
      <c r="N31" s="68" t="s">
        <v>104</v>
      </c>
      <c r="O31" s="67" t="s">
        <v>125</v>
      </c>
      <c r="P31" s="67" t="s">
        <v>125</v>
      </c>
      <c r="Q31" s="68" t="s">
        <v>118</v>
      </c>
      <c r="R31" s="67" t="s">
        <v>126</v>
      </c>
      <c r="S31" s="67" t="s">
        <v>126</v>
      </c>
      <c r="T31" s="68" t="s">
        <v>105</v>
      </c>
      <c r="U31" s="152" t="s">
        <v>95</v>
      </c>
    </row>
    <row r="32" spans="2:21" ht="28.5" customHeight="1" x14ac:dyDescent="0.3">
      <c r="B32" s="42">
        <v>22</v>
      </c>
      <c r="C32" s="262" t="s">
        <v>119</v>
      </c>
      <c r="D32" s="263"/>
      <c r="E32" s="93"/>
      <c r="F32" s="134"/>
      <c r="G32" s="138"/>
      <c r="H32" s="138"/>
      <c r="I32" s="264"/>
      <c r="J32" s="134"/>
      <c r="K32" s="134"/>
      <c r="L32" s="134"/>
      <c r="M32" s="134"/>
      <c r="N32" s="55">
        <v>0</v>
      </c>
      <c r="O32" s="9">
        <v>1</v>
      </c>
      <c r="P32" s="9">
        <v>1</v>
      </c>
      <c r="Q32" s="55">
        <v>0</v>
      </c>
      <c r="R32" s="9">
        <v>0</v>
      </c>
      <c r="S32" s="9">
        <v>0</v>
      </c>
      <c r="T32" s="55">
        <v>0</v>
      </c>
      <c r="U32" s="149">
        <v>0</v>
      </c>
    </row>
    <row r="33" spans="2:21" ht="28.5" customHeight="1" x14ac:dyDescent="0.3">
      <c r="B33" s="43">
        <v>23</v>
      </c>
      <c r="C33" s="265" t="s">
        <v>120</v>
      </c>
      <c r="D33" s="233"/>
      <c r="E33" s="93"/>
      <c r="F33" s="134"/>
      <c r="G33" s="138"/>
      <c r="H33" s="138"/>
      <c r="I33" s="264"/>
      <c r="J33" s="134"/>
      <c r="K33" s="134"/>
      <c r="L33" s="134"/>
      <c r="M33" s="134"/>
      <c r="N33" s="55">
        <v>0</v>
      </c>
      <c r="O33" s="9">
        <v>1</v>
      </c>
      <c r="P33" s="9">
        <v>1</v>
      </c>
      <c r="Q33" s="55">
        <v>0</v>
      </c>
      <c r="R33" s="9">
        <v>0</v>
      </c>
      <c r="S33" s="9">
        <v>0</v>
      </c>
      <c r="T33" s="55">
        <v>0</v>
      </c>
      <c r="U33" s="149">
        <v>0</v>
      </c>
    </row>
    <row r="34" spans="2:21" ht="28.5" customHeight="1" x14ac:dyDescent="0.3">
      <c r="B34" s="43">
        <v>24</v>
      </c>
      <c r="C34" s="265" t="s">
        <v>121</v>
      </c>
      <c r="D34" s="233"/>
      <c r="E34" s="93"/>
      <c r="F34" s="134"/>
      <c r="G34" s="138"/>
      <c r="H34" s="138"/>
      <c r="I34" s="264"/>
      <c r="J34" s="134"/>
      <c r="K34" s="134"/>
      <c r="L34" s="134"/>
      <c r="M34" s="134"/>
      <c r="N34" s="55">
        <v>0</v>
      </c>
      <c r="O34" s="9">
        <v>1</v>
      </c>
      <c r="P34" s="9">
        <v>1</v>
      </c>
      <c r="Q34" s="55">
        <v>0</v>
      </c>
      <c r="R34" s="9">
        <v>0</v>
      </c>
      <c r="S34" s="9">
        <v>0</v>
      </c>
      <c r="T34" s="55">
        <v>0</v>
      </c>
      <c r="U34" s="149">
        <v>0</v>
      </c>
    </row>
    <row r="35" spans="2:21" ht="28.5" customHeight="1" x14ac:dyDescent="0.3">
      <c r="B35" s="43">
        <v>25</v>
      </c>
      <c r="C35" s="265" t="s">
        <v>122</v>
      </c>
      <c r="D35" s="233"/>
      <c r="E35" s="93"/>
      <c r="F35" s="134"/>
      <c r="G35" s="138"/>
      <c r="H35" s="138"/>
      <c r="I35" s="264"/>
      <c r="J35" s="134"/>
      <c r="K35" s="134"/>
      <c r="L35" s="134"/>
      <c r="M35" s="134"/>
      <c r="N35" s="55">
        <v>1</v>
      </c>
      <c r="O35" s="9">
        <v>1</v>
      </c>
      <c r="P35" s="9">
        <v>1</v>
      </c>
      <c r="Q35" s="55">
        <v>1</v>
      </c>
      <c r="R35" s="9">
        <v>1</v>
      </c>
      <c r="S35" s="9">
        <v>1</v>
      </c>
      <c r="T35" s="55">
        <v>1</v>
      </c>
      <c r="U35" s="149">
        <v>1</v>
      </c>
    </row>
    <row r="36" spans="2:21" ht="28.5" customHeight="1" x14ac:dyDescent="0.3">
      <c r="B36" s="43">
        <v>26</v>
      </c>
      <c r="C36" s="265" t="s">
        <v>123</v>
      </c>
      <c r="D36" s="233"/>
      <c r="E36" s="93"/>
      <c r="F36" s="134"/>
      <c r="G36" s="138"/>
      <c r="H36" s="138"/>
      <c r="I36" s="264"/>
      <c r="J36" s="134"/>
      <c r="K36" s="134"/>
      <c r="L36" s="134"/>
      <c r="M36" s="134"/>
      <c r="N36" s="55">
        <v>0</v>
      </c>
      <c r="O36" s="9">
        <v>0</v>
      </c>
      <c r="P36" s="9">
        <v>0</v>
      </c>
      <c r="Q36" s="55">
        <v>0</v>
      </c>
      <c r="R36" s="9">
        <v>0</v>
      </c>
      <c r="S36" s="9">
        <v>0</v>
      </c>
      <c r="T36" s="55">
        <v>0</v>
      </c>
      <c r="U36" s="149">
        <v>0</v>
      </c>
    </row>
    <row r="37" spans="2:21" ht="28.5" customHeight="1" x14ac:dyDescent="0.3">
      <c r="B37" s="242" t="s">
        <v>84</v>
      </c>
      <c r="C37" s="243"/>
      <c r="D37" s="244"/>
      <c r="E37" s="93"/>
      <c r="F37" s="58"/>
      <c r="G37" s="138"/>
      <c r="H37" s="138"/>
      <c r="I37" s="264"/>
      <c r="J37" s="58"/>
      <c r="K37" s="58"/>
      <c r="L37" s="58"/>
      <c r="M37" s="58"/>
      <c r="N37" s="57">
        <f t="shared" ref="N37:U37" si="16">SUM(N32:N36)</f>
        <v>1</v>
      </c>
      <c r="O37" s="59">
        <f t="shared" si="16"/>
        <v>4</v>
      </c>
      <c r="P37" s="59">
        <f t="shared" si="16"/>
        <v>4</v>
      </c>
      <c r="Q37" s="57">
        <f>SUM(Q32:Q36)</f>
        <v>1</v>
      </c>
      <c r="R37" s="59">
        <f t="shared" ref="R37" si="17">SUM(R32:R36)</f>
        <v>1</v>
      </c>
      <c r="S37" s="59">
        <f t="shared" si="16"/>
        <v>1</v>
      </c>
      <c r="T37" s="57">
        <f t="shared" si="16"/>
        <v>1</v>
      </c>
      <c r="U37" s="150">
        <f t="shared" si="16"/>
        <v>1</v>
      </c>
    </row>
    <row r="38" spans="2:21" ht="28.5" customHeight="1" x14ac:dyDescent="0.3">
      <c r="B38" s="242" t="s">
        <v>85</v>
      </c>
      <c r="C38" s="243"/>
      <c r="D38" s="244"/>
      <c r="E38" s="93"/>
      <c r="F38" s="58"/>
      <c r="G38" s="138"/>
      <c r="H38" s="138"/>
      <c r="I38" s="264"/>
      <c r="J38" s="58"/>
      <c r="K38" s="58"/>
      <c r="L38" s="58"/>
      <c r="M38" s="58"/>
      <c r="N38" s="71">
        <f>AVERAGE(N31:N36)</f>
        <v>0.2</v>
      </c>
      <c r="O38" s="62">
        <f t="shared" ref="O38:U38" si="18">AVERAGE(O32:O36)</f>
        <v>0.8</v>
      </c>
      <c r="P38" s="62">
        <f t="shared" si="18"/>
        <v>0.8</v>
      </c>
      <c r="Q38" s="71">
        <f>AVERAGE(Q32:Q36)</f>
        <v>0.2</v>
      </c>
      <c r="R38" s="62">
        <f t="shared" ref="R38" si="19">AVERAGE(R32:R36)</f>
        <v>0.2</v>
      </c>
      <c r="S38" s="62">
        <f t="shared" si="18"/>
        <v>0.2</v>
      </c>
      <c r="T38" s="71">
        <f t="shared" si="18"/>
        <v>0.2</v>
      </c>
      <c r="U38" s="151">
        <f t="shared" si="18"/>
        <v>0.2</v>
      </c>
    </row>
    <row r="39" spans="2:21" ht="28.5" customHeight="1" thickBot="1" x14ac:dyDescent="0.35">
      <c r="B39" s="76"/>
      <c r="C39" s="60"/>
      <c r="D39" s="60"/>
      <c r="E39" s="88"/>
      <c r="F39" s="60"/>
      <c r="G39" s="119"/>
      <c r="H39" s="119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135"/>
    </row>
    <row r="40" spans="2:21" ht="28.5" customHeight="1" thickBot="1" x14ac:dyDescent="0.35">
      <c r="B40" s="259" t="s">
        <v>132</v>
      </c>
      <c r="C40" s="260"/>
      <c r="D40" s="261"/>
      <c r="E40" s="89"/>
      <c r="F40" s="58"/>
      <c r="G40" s="66"/>
      <c r="H40" s="66"/>
      <c r="I40" s="66"/>
      <c r="J40" s="58"/>
      <c r="K40" s="58"/>
      <c r="L40" s="58"/>
      <c r="M40" s="58"/>
      <c r="N40" s="58"/>
      <c r="O40" s="67" t="s">
        <v>133</v>
      </c>
      <c r="P40" s="67" t="s">
        <v>133</v>
      </c>
      <c r="Q40" s="68" t="s">
        <v>134</v>
      </c>
      <c r="R40" s="67" t="s">
        <v>125</v>
      </c>
      <c r="S40" s="67" t="s">
        <v>125</v>
      </c>
      <c r="T40" s="68" t="s">
        <v>134</v>
      </c>
      <c r="U40" s="152" t="s">
        <v>91</v>
      </c>
    </row>
    <row r="41" spans="2:21" ht="28.5" customHeight="1" x14ac:dyDescent="0.3">
      <c r="B41" s="42">
        <v>22</v>
      </c>
      <c r="C41" s="262" t="s">
        <v>127</v>
      </c>
      <c r="D41" s="263"/>
      <c r="E41" s="90"/>
      <c r="F41" s="134"/>
      <c r="G41" s="134"/>
      <c r="H41" s="134"/>
      <c r="I41" s="264"/>
      <c r="J41" s="134"/>
      <c r="K41" s="134"/>
      <c r="L41" s="134"/>
      <c r="M41" s="134"/>
      <c r="N41" s="134"/>
      <c r="O41" s="9">
        <v>0</v>
      </c>
      <c r="P41" s="9">
        <v>0</v>
      </c>
      <c r="Q41" s="55">
        <v>0</v>
      </c>
      <c r="R41" s="9">
        <v>0</v>
      </c>
      <c r="S41" s="9">
        <v>0</v>
      </c>
      <c r="T41" s="55">
        <v>0</v>
      </c>
      <c r="U41" s="149">
        <v>0</v>
      </c>
    </row>
    <row r="42" spans="2:21" ht="28.5" customHeight="1" x14ac:dyDescent="0.3">
      <c r="B42" s="43">
        <v>23</v>
      </c>
      <c r="C42" s="265" t="s">
        <v>128</v>
      </c>
      <c r="D42" s="233"/>
      <c r="E42" s="90"/>
      <c r="F42" s="134"/>
      <c r="G42" s="134"/>
      <c r="H42" s="134"/>
      <c r="I42" s="264"/>
      <c r="J42" s="134"/>
      <c r="K42" s="134"/>
      <c r="L42" s="134"/>
      <c r="M42" s="134"/>
      <c r="N42" s="134"/>
      <c r="O42" s="9">
        <v>0</v>
      </c>
      <c r="P42" s="9">
        <v>0</v>
      </c>
      <c r="Q42" s="55">
        <v>0</v>
      </c>
      <c r="R42" s="9">
        <v>0</v>
      </c>
      <c r="S42" s="9">
        <v>0</v>
      </c>
      <c r="T42" s="55">
        <v>0</v>
      </c>
      <c r="U42" s="149">
        <v>0</v>
      </c>
    </row>
    <row r="43" spans="2:21" ht="28.5" customHeight="1" x14ac:dyDescent="0.3">
      <c r="B43" s="43">
        <v>24</v>
      </c>
      <c r="C43" s="265" t="s">
        <v>129</v>
      </c>
      <c r="D43" s="233"/>
      <c r="E43" s="90"/>
      <c r="F43" s="134"/>
      <c r="G43" s="134"/>
      <c r="H43" s="134"/>
      <c r="I43" s="264"/>
      <c r="J43" s="134"/>
      <c r="K43" s="134"/>
      <c r="L43" s="134"/>
      <c r="M43" s="134"/>
      <c r="N43" s="134"/>
      <c r="O43" s="9">
        <v>0</v>
      </c>
      <c r="P43" s="9">
        <v>0</v>
      </c>
      <c r="Q43" s="55">
        <v>0</v>
      </c>
      <c r="R43" s="9">
        <v>0</v>
      </c>
      <c r="S43" s="9">
        <v>0</v>
      </c>
      <c r="T43" s="55">
        <v>0</v>
      </c>
      <c r="U43" s="149">
        <v>0</v>
      </c>
    </row>
    <row r="44" spans="2:21" ht="28.5" customHeight="1" x14ac:dyDescent="0.3">
      <c r="B44" s="43">
        <v>25</v>
      </c>
      <c r="C44" s="265" t="s">
        <v>130</v>
      </c>
      <c r="D44" s="233"/>
      <c r="E44" s="90"/>
      <c r="F44" s="134"/>
      <c r="G44" s="134"/>
      <c r="H44" s="134"/>
      <c r="I44" s="264"/>
      <c r="J44" s="134"/>
      <c r="K44" s="134"/>
      <c r="L44" s="134"/>
      <c r="M44" s="134"/>
      <c r="N44" s="134"/>
      <c r="O44" s="9">
        <v>0</v>
      </c>
      <c r="P44" s="9">
        <v>0</v>
      </c>
      <c r="Q44" s="55">
        <v>1</v>
      </c>
      <c r="R44" s="9">
        <v>1</v>
      </c>
      <c r="S44" s="9">
        <v>1</v>
      </c>
      <c r="T44" s="55">
        <v>1</v>
      </c>
      <c r="U44" s="149">
        <v>1</v>
      </c>
    </row>
    <row r="45" spans="2:21" ht="28.5" customHeight="1" x14ac:dyDescent="0.3">
      <c r="B45" s="43">
        <v>26</v>
      </c>
      <c r="C45" s="265" t="s">
        <v>131</v>
      </c>
      <c r="D45" s="233"/>
      <c r="E45" s="90"/>
      <c r="F45" s="134"/>
      <c r="G45" s="134"/>
      <c r="H45" s="134"/>
      <c r="I45" s="264"/>
      <c r="J45" s="134"/>
      <c r="K45" s="134"/>
      <c r="L45" s="134"/>
      <c r="M45" s="134"/>
      <c r="N45" s="134"/>
      <c r="O45" s="9">
        <v>0</v>
      </c>
      <c r="P45" s="9">
        <v>0</v>
      </c>
      <c r="Q45" s="55">
        <v>0</v>
      </c>
      <c r="R45" s="9">
        <v>0</v>
      </c>
      <c r="S45" s="9">
        <v>0</v>
      </c>
      <c r="T45" s="55">
        <v>0</v>
      </c>
      <c r="U45" s="149">
        <v>0</v>
      </c>
    </row>
    <row r="46" spans="2:21" ht="28.5" customHeight="1" x14ac:dyDescent="0.3">
      <c r="B46" s="242" t="s">
        <v>84</v>
      </c>
      <c r="C46" s="243"/>
      <c r="D46" s="244"/>
      <c r="E46" s="91"/>
      <c r="F46" s="58"/>
      <c r="G46" s="58"/>
      <c r="H46" s="58"/>
      <c r="I46" s="264"/>
      <c r="J46" s="58"/>
      <c r="K46" s="58"/>
      <c r="L46" s="58"/>
      <c r="M46" s="58"/>
      <c r="N46" s="58"/>
      <c r="O46" s="59">
        <f t="shared" ref="O46:U46" si="20">SUM(O41:O45)</f>
        <v>0</v>
      </c>
      <c r="P46" s="59">
        <f t="shared" si="20"/>
        <v>0</v>
      </c>
      <c r="Q46" s="57">
        <f>SUM(Q41:Q45)</f>
        <v>1</v>
      </c>
      <c r="R46" s="59">
        <f t="shared" ref="R46" si="21">SUM(R41:R45)</f>
        <v>1</v>
      </c>
      <c r="S46" s="59">
        <f t="shared" si="20"/>
        <v>1</v>
      </c>
      <c r="T46" s="57">
        <f t="shared" si="20"/>
        <v>1</v>
      </c>
      <c r="U46" s="150">
        <f t="shared" si="20"/>
        <v>1</v>
      </c>
    </row>
    <row r="47" spans="2:21" ht="28.5" customHeight="1" x14ac:dyDescent="0.3">
      <c r="B47" s="242" t="s">
        <v>85</v>
      </c>
      <c r="C47" s="243"/>
      <c r="D47" s="244"/>
      <c r="E47" s="92"/>
      <c r="F47" s="58"/>
      <c r="G47" s="63"/>
      <c r="H47" s="63"/>
      <c r="I47" s="264"/>
      <c r="J47" s="58"/>
      <c r="K47" s="58"/>
      <c r="L47" s="58"/>
      <c r="M47" s="58"/>
      <c r="N47" s="58"/>
      <c r="O47" s="62">
        <f t="shared" ref="O47:U47" si="22">AVERAGE(O41:O45)</f>
        <v>0</v>
      </c>
      <c r="P47" s="62">
        <f t="shared" si="22"/>
        <v>0</v>
      </c>
      <c r="Q47" s="71">
        <f>AVERAGE(Q41:Q45)</f>
        <v>0.2</v>
      </c>
      <c r="R47" s="62">
        <f t="shared" ref="R47" si="23">AVERAGE(R41:R45)</f>
        <v>0.2</v>
      </c>
      <c r="S47" s="62">
        <f t="shared" si="22"/>
        <v>0.2</v>
      </c>
      <c r="T47" s="71">
        <f t="shared" si="22"/>
        <v>0.2</v>
      </c>
      <c r="U47" s="151">
        <f t="shared" si="22"/>
        <v>0.2</v>
      </c>
    </row>
    <row r="48" spans="2:21" ht="28.5" customHeight="1" thickBot="1" x14ac:dyDescent="0.35">
      <c r="B48" s="76"/>
      <c r="C48" s="60"/>
      <c r="D48" s="60"/>
      <c r="E48" s="88"/>
      <c r="F48" s="60"/>
      <c r="G48" s="119"/>
      <c r="H48" s="119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135"/>
    </row>
    <row r="49" spans="2:21" ht="28.5" customHeight="1" thickBot="1" x14ac:dyDescent="0.35">
      <c r="B49" s="259" t="s">
        <v>140</v>
      </c>
      <c r="C49" s="260"/>
      <c r="D49" s="261"/>
      <c r="E49" s="89"/>
      <c r="F49" s="58"/>
      <c r="G49" s="66"/>
      <c r="H49" s="66"/>
      <c r="I49" s="66"/>
      <c r="J49" s="58"/>
      <c r="K49" s="58"/>
      <c r="L49" s="58"/>
      <c r="M49" s="58"/>
      <c r="N49" s="58"/>
      <c r="O49" s="66"/>
      <c r="P49" s="66"/>
      <c r="Q49" s="68" t="s">
        <v>109</v>
      </c>
      <c r="R49" s="67" t="s">
        <v>141</v>
      </c>
      <c r="S49" s="67" t="s">
        <v>141</v>
      </c>
      <c r="T49" s="68" t="s">
        <v>142</v>
      </c>
      <c r="U49" s="152" t="s">
        <v>90</v>
      </c>
    </row>
    <row r="50" spans="2:21" ht="28.5" customHeight="1" x14ac:dyDescent="0.3">
      <c r="B50" s="42">
        <v>22</v>
      </c>
      <c r="C50" s="262" t="s">
        <v>135</v>
      </c>
      <c r="D50" s="263"/>
      <c r="E50" s="90"/>
      <c r="F50" s="134"/>
      <c r="G50" s="134"/>
      <c r="H50" s="134"/>
      <c r="I50" s="264"/>
      <c r="J50" s="134"/>
      <c r="K50" s="134"/>
      <c r="L50" s="134"/>
      <c r="M50" s="134"/>
      <c r="N50" s="134"/>
      <c r="O50" s="134"/>
      <c r="P50" s="134"/>
      <c r="Q50" s="55">
        <v>0</v>
      </c>
      <c r="R50" s="9">
        <v>0</v>
      </c>
      <c r="S50" s="9">
        <v>0</v>
      </c>
      <c r="T50" s="55">
        <v>0</v>
      </c>
      <c r="U50" s="149">
        <v>0</v>
      </c>
    </row>
    <row r="51" spans="2:21" ht="28.5" customHeight="1" x14ac:dyDescent="0.3">
      <c r="B51" s="43">
        <v>23</v>
      </c>
      <c r="C51" s="265" t="s">
        <v>136</v>
      </c>
      <c r="D51" s="233"/>
      <c r="E51" s="90"/>
      <c r="F51" s="134"/>
      <c r="G51" s="134"/>
      <c r="H51" s="134"/>
      <c r="I51" s="264"/>
      <c r="J51" s="134"/>
      <c r="K51" s="134"/>
      <c r="L51" s="134"/>
      <c r="M51" s="134"/>
      <c r="N51" s="134"/>
      <c r="O51" s="134"/>
      <c r="P51" s="134"/>
      <c r="Q51" s="55">
        <v>0</v>
      </c>
      <c r="R51" s="9">
        <v>0</v>
      </c>
      <c r="S51" s="9">
        <v>0</v>
      </c>
      <c r="T51" s="55">
        <v>0</v>
      </c>
      <c r="U51" s="149">
        <v>0</v>
      </c>
    </row>
    <row r="52" spans="2:21" ht="28.5" customHeight="1" x14ac:dyDescent="0.3">
      <c r="B52" s="43">
        <v>24</v>
      </c>
      <c r="C52" s="265" t="s">
        <v>137</v>
      </c>
      <c r="D52" s="233"/>
      <c r="E52" s="90"/>
      <c r="F52" s="134"/>
      <c r="G52" s="134"/>
      <c r="H52" s="134"/>
      <c r="I52" s="264"/>
      <c r="J52" s="134"/>
      <c r="K52" s="134"/>
      <c r="L52" s="134"/>
      <c r="M52" s="134"/>
      <c r="N52" s="134"/>
      <c r="O52" s="134"/>
      <c r="P52" s="134"/>
      <c r="Q52" s="55">
        <v>0</v>
      </c>
      <c r="R52" s="9">
        <v>0</v>
      </c>
      <c r="S52" s="9">
        <v>0</v>
      </c>
      <c r="T52" s="55">
        <v>0</v>
      </c>
      <c r="U52" s="149">
        <v>0</v>
      </c>
    </row>
    <row r="53" spans="2:21" ht="28.5" customHeight="1" x14ac:dyDescent="0.3">
      <c r="B53" s="43">
        <v>25</v>
      </c>
      <c r="C53" s="265" t="s">
        <v>138</v>
      </c>
      <c r="D53" s="233"/>
      <c r="E53" s="90"/>
      <c r="F53" s="134"/>
      <c r="G53" s="134"/>
      <c r="H53" s="134"/>
      <c r="I53" s="264"/>
      <c r="J53" s="134"/>
      <c r="K53" s="134"/>
      <c r="L53" s="134"/>
      <c r="M53" s="134"/>
      <c r="N53" s="134"/>
      <c r="O53" s="134"/>
      <c r="P53" s="134"/>
      <c r="Q53" s="55">
        <v>1</v>
      </c>
      <c r="R53" s="9">
        <v>1</v>
      </c>
      <c r="S53" s="9">
        <v>1</v>
      </c>
      <c r="T53" s="55">
        <v>1</v>
      </c>
      <c r="U53" s="149">
        <v>1</v>
      </c>
    </row>
    <row r="54" spans="2:21" ht="28.5" customHeight="1" x14ac:dyDescent="0.3">
      <c r="B54" s="43">
        <v>26</v>
      </c>
      <c r="C54" s="265" t="s">
        <v>139</v>
      </c>
      <c r="D54" s="233"/>
      <c r="E54" s="90"/>
      <c r="F54" s="134"/>
      <c r="G54" s="134"/>
      <c r="H54" s="134"/>
      <c r="I54" s="264"/>
      <c r="J54" s="134"/>
      <c r="K54" s="134"/>
      <c r="L54" s="134"/>
      <c r="M54" s="134"/>
      <c r="N54" s="134"/>
      <c r="O54" s="134"/>
      <c r="P54" s="134"/>
      <c r="Q54" s="55">
        <v>0</v>
      </c>
      <c r="R54" s="9">
        <v>0</v>
      </c>
      <c r="S54" s="9">
        <v>0</v>
      </c>
      <c r="T54" s="55">
        <v>0</v>
      </c>
      <c r="U54" s="149">
        <v>0</v>
      </c>
    </row>
    <row r="55" spans="2:21" ht="28.5" customHeight="1" x14ac:dyDescent="0.3">
      <c r="B55" s="242" t="s">
        <v>84</v>
      </c>
      <c r="C55" s="243"/>
      <c r="D55" s="244"/>
      <c r="E55" s="91"/>
      <c r="F55" s="58"/>
      <c r="G55" s="58"/>
      <c r="H55" s="58"/>
      <c r="I55" s="264"/>
      <c r="J55" s="58"/>
      <c r="K55" s="58"/>
      <c r="L55" s="58"/>
      <c r="M55" s="58"/>
      <c r="N55" s="58"/>
      <c r="O55" s="58"/>
      <c r="P55" s="58"/>
      <c r="Q55" s="71">
        <f>SUM(Q50:Q54)</f>
        <v>1</v>
      </c>
      <c r="R55" s="59">
        <f>SUM(R50:R54)</f>
        <v>1</v>
      </c>
      <c r="S55" s="59">
        <f>SUM(S50:S54)</f>
        <v>1</v>
      </c>
      <c r="T55" s="57">
        <f>SUM(T50:T54)</f>
        <v>1</v>
      </c>
      <c r="U55" s="153">
        <f>SUM(U50:U54)</f>
        <v>1</v>
      </c>
    </row>
    <row r="56" spans="2:21" ht="28.5" customHeight="1" x14ac:dyDescent="0.3">
      <c r="B56" s="242" t="s">
        <v>85</v>
      </c>
      <c r="C56" s="243"/>
      <c r="D56" s="244"/>
      <c r="E56" s="92"/>
      <c r="F56" s="58"/>
      <c r="G56" s="63"/>
      <c r="H56" s="63"/>
      <c r="I56" s="264"/>
      <c r="J56" s="58"/>
      <c r="K56" s="58"/>
      <c r="L56" s="58"/>
      <c r="M56" s="58"/>
      <c r="N56" s="58"/>
      <c r="O56" s="63"/>
      <c r="P56" s="63"/>
      <c r="Q56" s="73">
        <f>AVERAGE(Q50:Q54)</f>
        <v>0.2</v>
      </c>
      <c r="R56" s="62">
        <f>AVERAGE(R50:R54)</f>
        <v>0.2</v>
      </c>
      <c r="S56" s="62">
        <f>AVERAGE(S50:S54)</f>
        <v>0.2</v>
      </c>
      <c r="T56" s="71">
        <f>AVERAGE(T50:T54)</f>
        <v>0.2</v>
      </c>
      <c r="U56" s="154">
        <f>AVERAGE(U50:U54)</f>
        <v>0.2</v>
      </c>
    </row>
    <row r="57" spans="2:21" ht="28.5" customHeight="1" thickBot="1" x14ac:dyDescent="0.35">
      <c r="B57" s="76"/>
      <c r="C57" s="60"/>
      <c r="D57" s="60"/>
      <c r="E57" s="88"/>
      <c r="F57" s="60"/>
      <c r="G57" s="119"/>
      <c r="H57" s="119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135"/>
    </row>
    <row r="58" spans="2:21" ht="28.5" customHeight="1" thickBot="1" x14ac:dyDescent="0.35">
      <c r="B58" s="249" t="s">
        <v>144</v>
      </c>
      <c r="C58" s="250"/>
      <c r="D58" s="251"/>
      <c r="E58" s="92"/>
      <c r="F58" s="58"/>
      <c r="G58" s="63"/>
      <c r="H58" s="63"/>
      <c r="I58" s="134"/>
      <c r="J58" s="58"/>
      <c r="K58" s="58"/>
      <c r="L58" s="58"/>
      <c r="M58" s="58"/>
      <c r="N58" s="58"/>
      <c r="O58" s="63"/>
      <c r="P58" s="63"/>
      <c r="Q58" s="58"/>
      <c r="R58" s="67" t="s">
        <v>189</v>
      </c>
      <c r="S58" s="67" t="s">
        <v>189</v>
      </c>
      <c r="T58" s="123" t="s">
        <v>92</v>
      </c>
      <c r="U58" s="152" t="s">
        <v>92</v>
      </c>
    </row>
    <row r="59" spans="2:21" ht="28.5" customHeight="1" x14ac:dyDescent="0.3">
      <c r="B59" s="77">
        <v>22</v>
      </c>
      <c r="C59" s="245" t="s">
        <v>172</v>
      </c>
      <c r="D59" s="246"/>
      <c r="E59" s="92"/>
      <c r="F59" s="58"/>
      <c r="G59" s="63"/>
      <c r="H59" s="63"/>
      <c r="I59" s="134"/>
      <c r="J59" s="58"/>
      <c r="K59" s="58"/>
      <c r="L59" s="58"/>
      <c r="M59" s="58"/>
      <c r="N59" s="58"/>
      <c r="O59" s="63"/>
      <c r="P59" s="63"/>
      <c r="Q59" s="58"/>
      <c r="R59" s="9">
        <v>0</v>
      </c>
      <c r="S59" s="9">
        <v>0</v>
      </c>
      <c r="T59" s="122">
        <v>0</v>
      </c>
      <c r="U59" s="149">
        <v>0</v>
      </c>
    </row>
    <row r="60" spans="2:21" ht="28.5" customHeight="1" x14ac:dyDescent="0.3">
      <c r="B60" s="128">
        <v>23</v>
      </c>
      <c r="C60" s="247" t="s">
        <v>173</v>
      </c>
      <c r="D60" s="248"/>
      <c r="E60" s="92"/>
      <c r="F60" s="58"/>
      <c r="G60" s="63"/>
      <c r="H60" s="63"/>
      <c r="I60" s="134"/>
      <c r="J60" s="58"/>
      <c r="K60" s="58"/>
      <c r="L60" s="58"/>
      <c r="M60" s="58"/>
      <c r="N60" s="58"/>
      <c r="O60" s="63"/>
      <c r="P60" s="63"/>
      <c r="Q60" s="58"/>
      <c r="R60" s="9">
        <v>0</v>
      </c>
      <c r="S60" s="9">
        <v>0</v>
      </c>
      <c r="T60" s="122">
        <v>0</v>
      </c>
      <c r="U60" s="149">
        <v>0</v>
      </c>
    </row>
    <row r="61" spans="2:21" ht="28.5" customHeight="1" x14ac:dyDescent="0.3">
      <c r="B61" s="128">
        <v>24</v>
      </c>
      <c r="C61" s="247" t="s">
        <v>174</v>
      </c>
      <c r="D61" s="248"/>
      <c r="E61" s="92"/>
      <c r="F61" s="58"/>
      <c r="G61" s="63"/>
      <c r="H61" s="63"/>
      <c r="I61" s="134"/>
      <c r="J61" s="58"/>
      <c r="K61" s="58"/>
      <c r="L61" s="58"/>
      <c r="M61" s="58"/>
      <c r="N61" s="58"/>
      <c r="O61" s="63"/>
      <c r="P61" s="63"/>
      <c r="Q61" s="58"/>
      <c r="R61" s="9">
        <v>0</v>
      </c>
      <c r="S61" s="9">
        <v>0</v>
      </c>
      <c r="T61" s="122">
        <v>0</v>
      </c>
      <c r="U61" s="149">
        <v>0</v>
      </c>
    </row>
    <row r="62" spans="2:21" ht="28.5" customHeight="1" x14ac:dyDescent="0.3">
      <c r="B62" s="128">
        <v>25</v>
      </c>
      <c r="C62" s="247" t="s">
        <v>175</v>
      </c>
      <c r="D62" s="248"/>
      <c r="E62" s="88"/>
      <c r="F62" s="60"/>
      <c r="G62" s="119"/>
      <c r="H62" s="119"/>
      <c r="I62" s="60"/>
      <c r="J62" s="60"/>
      <c r="K62" s="60"/>
      <c r="L62" s="60"/>
      <c r="M62" s="60"/>
      <c r="N62" s="60"/>
      <c r="O62" s="60"/>
      <c r="P62" s="60"/>
      <c r="Q62" s="60"/>
      <c r="R62" s="9">
        <v>1</v>
      </c>
      <c r="S62" s="9">
        <v>1</v>
      </c>
      <c r="T62" s="124">
        <v>1</v>
      </c>
      <c r="U62" s="155">
        <v>1</v>
      </c>
    </row>
    <row r="63" spans="2:21" ht="28.5" customHeight="1" x14ac:dyDescent="0.3">
      <c r="B63" s="128">
        <v>26</v>
      </c>
      <c r="C63" s="247" t="s">
        <v>143</v>
      </c>
      <c r="D63" s="248"/>
      <c r="E63" s="91"/>
      <c r="F63" s="61"/>
      <c r="G63" s="58"/>
      <c r="H63" s="58"/>
      <c r="I63" s="61"/>
      <c r="J63" s="61"/>
      <c r="K63" s="61"/>
      <c r="L63" s="61"/>
      <c r="M63" s="61"/>
      <c r="N63" s="61"/>
      <c r="O63" s="61"/>
      <c r="P63" s="61"/>
      <c r="Q63" s="61"/>
      <c r="R63" s="9">
        <v>0</v>
      </c>
      <c r="S63" s="9">
        <v>0</v>
      </c>
      <c r="T63" s="124">
        <v>0</v>
      </c>
      <c r="U63" s="155">
        <v>0</v>
      </c>
    </row>
    <row r="64" spans="2:21" ht="28.5" customHeight="1" x14ac:dyDescent="0.3">
      <c r="B64" s="242" t="s">
        <v>84</v>
      </c>
      <c r="C64" s="243"/>
      <c r="D64" s="244"/>
      <c r="E64" s="91"/>
      <c r="F64" s="61"/>
      <c r="G64" s="58"/>
      <c r="H64" s="58"/>
      <c r="I64" s="61"/>
      <c r="J64" s="61"/>
      <c r="K64" s="61"/>
      <c r="L64" s="61"/>
      <c r="M64" s="61"/>
      <c r="N64" s="61"/>
      <c r="O64" s="61"/>
      <c r="P64" s="61"/>
      <c r="Q64" s="61"/>
      <c r="R64" s="59">
        <f>SUM(R59:R63)</f>
        <v>1</v>
      </c>
      <c r="S64" s="59">
        <f>SUM(S59:S63)</f>
        <v>1</v>
      </c>
      <c r="T64" s="132">
        <f>SUM(T59:T63)</f>
        <v>1</v>
      </c>
      <c r="U64" s="156">
        <f>SUM(U59:U63)</f>
        <v>1</v>
      </c>
    </row>
    <row r="65" spans="2:21" ht="28.5" customHeight="1" x14ac:dyDescent="0.3">
      <c r="B65" s="242" t="s">
        <v>85</v>
      </c>
      <c r="C65" s="243"/>
      <c r="D65" s="244"/>
      <c r="E65" s="91"/>
      <c r="F65" s="61"/>
      <c r="G65" s="58"/>
      <c r="H65" s="58"/>
      <c r="I65" s="61"/>
      <c r="J65" s="61"/>
      <c r="K65" s="61"/>
      <c r="L65" s="61"/>
      <c r="M65" s="61"/>
      <c r="N65" s="61"/>
      <c r="O65" s="61"/>
      <c r="P65" s="61"/>
      <c r="Q65" s="61"/>
      <c r="R65" s="62">
        <f>AVERAGE(R59:R63)</f>
        <v>0.2</v>
      </c>
      <c r="S65" s="62">
        <f>AVERAGE(S59:S63)</f>
        <v>0.2</v>
      </c>
      <c r="T65" s="125">
        <f>AVERAGE(T59:T63)</f>
        <v>0.2</v>
      </c>
      <c r="U65" s="157">
        <f>AVERAGE(U59:U63)</f>
        <v>0.2</v>
      </c>
    </row>
    <row r="66" spans="2:21" ht="28.5" customHeight="1" thickBot="1" x14ac:dyDescent="0.35">
      <c r="B66" s="76"/>
      <c r="C66" s="60"/>
      <c r="D66" s="60"/>
      <c r="E66" s="88"/>
      <c r="F66" s="60"/>
      <c r="G66" s="119"/>
      <c r="H66" s="119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135"/>
    </row>
    <row r="67" spans="2:21" ht="28.5" customHeight="1" thickBot="1" x14ac:dyDescent="0.35">
      <c r="B67" s="249" t="s">
        <v>145</v>
      </c>
      <c r="C67" s="250"/>
      <c r="D67" s="251"/>
      <c r="E67" s="91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67" t="s">
        <v>190</v>
      </c>
      <c r="S67" s="67" t="s">
        <v>190</v>
      </c>
      <c r="T67" s="123" t="s">
        <v>194</v>
      </c>
      <c r="U67" s="152" t="s">
        <v>88</v>
      </c>
    </row>
    <row r="68" spans="2:21" ht="28.5" customHeight="1" x14ac:dyDescent="0.3">
      <c r="B68" s="77">
        <v>22</v>
      </c>
      <c r="C68" s="245" t="s">
        <v>176</v>
      </c>
      <c r="D68" s="246"/>
      <c r="E68" s="91"/>
      <c r="F68" s="58"/>
      <c r="G68" s="58"/>
      <c r="H68" s="58"/>
      <c r="I68" s="61"/>
      <c r="J68" s="58"/>
      <c r="K68" s="58"/>
      <c r="L68" s="58"/>
      <c r="M68" s="61"/>
      <c r="N68" s="58"/>
      <c r="O68" s="61"/>
      <c r="P68" s="61"/>
      <c r="Q68" s="58"/>
      <c r="R68" s="9">
        <v>0</v>
      </c>
      <c r="S68" s="9">
        <v>0</v>
      </c>
      <c r="T68" s="122">
        <v>0</v>
      </c>
      <c r="U68" s="155">
        <v>0</v>
      </c>
    </row>
    <row r="69" spans="2:21" ht="28.5" customHeight="1" x14ac:dyDescent="0.3">
      <c r="B69" s="128">
        <v>23</v>
      </c>
      <c r="C69" s="247" t="s">
        <v>177</v>
      </c>
      <c r="D69" s="248"/>
      <c r="E69" s="91"/>
      <c r="F69" s="58"/>
      <c r="G69" s="58"/>
      <c r="H69" s="58"/>
      <c r="I69" s="61"/>
      <c r="J69" s="58"/>
      <c r="K69" s="58"/>
      <c r="L69" s="58"/>
      <c r="M69" s="61"/>
      <c r="N69" s="58"/>
      <c r="O69" s="61"/>
      <c r="P69" s="61"/>
      <c r="Q69" s="58"/>
      <c r="R69" s="9">
        <v>0</v>
      </c>
      <c r="S69" s="9">
        <v>0</v>
      </c>
      <c r="T69" s="122">
        <v>0</v>
      </c>
      <c r="U69" s="155">
        <v>0</v>
      </c>
    </row>
    <row r="70" spans="2:21" ht="28.5" customHeight="1" x14ac:dyDescent="0.3">
      <c r="B70" s="128">
        <v>24</v>
      </c>
      <c r="C70" s="247" t="s">
        <v>178</v>
      </c>
      <c r="D70" s="248"/>
      <c r="E70" s="91"/>
      <c r="F70" s="58"/>
      <c r="G70" s="58"/>
      <c r="H70" s="58"/>
      <c r="I70" s="61"/>
      <c r="J70" s="58"/>
      <c r="K70" s="58"/>
      <c r="L70" s="58"/>
      <c r="M70" s="61"/>
      <c r="N70" s="58"/>
      <c r="O70" s="61"/>
      <c r="P70" s="61"/>
      <c r="Q70" s="58"/>
      <c r="R70" s="9">
        <v>0</v>
      </c>
      <c r="S70" s="9">
        <v>0</v>
      </c>
      <c r="T70" s="122">
        <v>0</v>
      </c>
      <c r="U70" s="155">
        <v>0</v>
      </c>
    </row>
    <row r="71" spans="2:21" ht="28.5" customHeight="1" x14ac:dyDescent="0.3">
      <c r="B71" s="128">
        <v>25</v>
      </c>
      <c r="C71" s="247" t="s">
        <v>179</v>
      </c>
      <c r="D71" s="248"/>
      <c r="E71" s="91"/>
      <c r="F71" s="58"/>
      <c r="G71" s="58"/>
      <c r="H71" s="58"/>
      <c r="I71" s="61"/>
      <c r="J71" s="58"/>
      <c r="K71" s="58"/>
      <c r="L71" s="58"/>
      <c r="M71" s="61"/>
      <c r="N71" s="58"/>
      <c r="O71" s="61"/>
      <c r="P71" s="61"/>
      <c r="Q71" s="58"/>
      <c r="R71" s="9">
        <v>1</v>
      </c>
      <c r="S71" s="9">
        <v>1</v>
      </c>
      <c r="T71" s="124">
        <v>0</v>
      </c>
      <c r="U71" s="155">
        <v>1</v>
      </c>
    </row>
    <row r="72" spans="2:21" ht="28.5" customHeight="1" x14ac:dyDescent="0.3">
      <c r="B72" s="128">
        <v>26</v>
      </c>
      <c r="C72" s="247" t="s">
        <v>180</v>
      </c>
      <c r="D72" s="248"/>
      <c r="E72" s="91"/>
      <c r="F72" s="58"/>
      <c r="G72" s="58"/>
      <c r="H72" s="58"/>
      <c r="I72" s="61"/>
      <c r="J72" s="58"/>
      <c r="K72" s="58"/>
      <c r="L72" s="58"/>
      <c r="M72" s="61"/>
      <c r="N72" s="58"/>
      <c r="O72" s="61"/>
      <c r="P72" s="61"/>
      <c r="Q72" s="58"/>
      <c r="R72" s="9">
        <v>0</v>
      </c>
      <c r="S72" s="9">
        <v>0</v>
      </c>
      <c r="T72" s="124">
        <v>0</v>
      </c>
      <c r="U72" s="155">
        <v>0</v>
      </c>
    </row>
    <row r="73" spans="2:21" ht="28.5" customHeight="1" x14ac:dyDescent="0.3">
      <c r="B73" s="242" t="s">
        <v>84</v>
      </c>
      <c r="C73" s="243"/>
      <c r="D73" s="244"/>
      <c r="E73" s="91"/>
      <c r="F73" s="58"/>
      <c r="G73" s="58"/>
      <c r="H73" s="58"/>
      <c r="I73" s="61"/>
      <c r="J73" s="58"/>
      <c r="K73" s="58"/>
      <c r="L73" s="58"/>
      <c r="M73" s="61"/>
      <c r="N73" s="58"/>
      <c r="O73" s="61"/>
      <c r="P73" s="61"/>
      <c r="Q73" s="58"/>
      <c r="R73" s="59">
        <f>SUM(R68:R72)</f>
        <v>1</v>
      </c>
      <c r="S73" s="59">
        <f>SUM(S68:S72)</f>
        <v>1</v>
      </c>
      <c r="T73" s="132">
        <f>SUM(T68:T72)</f>
        <v>0</v>
      </c>
      <c r="U73" s="156">
        <f>SUM(U68:U72)</f>
        <v>1</v>
      </c>
    </row>
    <row r="74" spans="2:21" ht="28.5" customHeight="1" x14ac:dyDescent="0.3">
      <c r="B74" s="242" t="s">
        <v>146</v>
      </c>
      <c r="C74" s="243"/>
      <c r="D74" s="244"/>
      <c r="E74" s="91"/>
      <c r="F74" s="58"/>
      <c r="G74" s="58"/>
      <c r="H74" s="58"/>
      <c r="I74" s="61"/>
      <c r="J74" s="58"/>
      <c r="K74" s="58"/>
      <c r="L74" s="58"/>
      <c r="M74" s="61"/>
      <c r="N74" s="58"/>
      <c r="O74" s="61"/>
      <c r="P74" s="61"/>
      <c r="Q74" s="58"/>
      <c r="R74" s="62">
        <f>AVERAGE(R68:R72)</f>
        <v>0.2</v>
      </c>
      <c r="S74" s="62">
        <f>AVERAGE(S68:S72)</f>
        <v>0.2</v>
      </c>
      <c r="T74" s="125">
        <f>AVERAGE(T68:T72)</f>
        <v>0</v>
      </c>
      <c r="U74" s="157">
        <f>AVERAGE(U68:U72)</f>
        <v>0.2</v>
      </c>
    </row>
    <row r="75" spans="2:21" ht="28.5" customHeight="1" thickBot="1" x14ac:dyDescent="0.35">
      <c r="B75" s="75"/>
      <c r="C75" s="61"/>
      <c r="D75" s="61"/>
      <c r="E75" s="91"/>
      <c r="F75" s="58"/>
      <c r="G75" s="58"/>
      <c r="H75" s="58"/>
      <c r="I75" s="61"/>
      <c r="J75" s="58"/>
      <c r="K75" s="58"/>
      <c r="L75" s="58"/>
      <c r="M75" s="61"/>
      <c r="N75" s="58"/>
      <c r="O75" s="61"/>
      <c r="P75" s="61"/>
      <c r="Q75" s="58"/>
      <c r="R75" s="63"/>
      <c r="S75" s="63"/>
      <c r="T75" s="58"/>
      <c r="U75" s="158"/>
    </row>
    <row r="76" spans="2:21" ht="28.5" customHeight="1" thickBot="1" x14ac:dyDescent="0.35">
      <c r="B76" s="249" t="s">
        <v>191</v>
      </c>
      <c r="C76" s="250"/>
      <c r="D76" s="251"/>
      <c r="E76" s="91"/>
      <c r="F76" s="58"/>
      <c r="G76" s="58"/>
      <c r="H76" s="58"/>
      <c r="I76" s="61"/>
      <c r="J76" s="58"/>
      <c r="K76" s="58"/>
      <c r="L76" s="58"/>
      <c r="M76" s="61"/>
      <c r="N76" s="58"/>
      <c r="O76" s="61"/>
      <c r="P76" s="61"/>
      <c r="Q76" s="58"/>
      <c r="R76" s="66"/>
      <c r="S76" s="67" t="s">
        <v>109</v>
      </c>
      <c r="T76" s="123" t="s">
        <v>195</v>
      </c>
      <c r="U76" s="152" t="s">
        <v>109</v>
      </c>
    </row>
    <row r="77" spans="2:21" ht="28.5" customHeight="1" x14ac:dyDescent="0.3">
      <c r="B77" s="77">
        <v>22</v>
      </c>
      <c r="C77" s="245" t="s">
        <v>209</v>
      </c>
      <c r="D77" s="246"/>
      <c r="E77" s="91"/>
      <c r="F77" s="58"/>
      <c r="G77" s="58"/>
      <c r="H77" s="58"/>
      <c r="I77" s="61"/>
      <c r="J77" s="58"/>
      <c r="K77" s="58"/>
      <c r="L77" s="58"/>
      <c r="M77" s="61"/>
      <c r="N77" s="58"/>
      <c r="O77" s="61"/>
      <c r="P77" s="61"/>
      <c r="Q77" s="58"/>
      <c r="R77" s="134"/>
      <c r="S77" s="9">
        <v>0</v>
      </c>
      <c r="T77" s="122">
        <v>0</v>
      </c>
      <c r="U77" s="155">
        <v>0</v>
      </c>
    </row>
    <row r="78" spans="2:21" ht="28.5" customHeight="1" x14ac:dyDescent="0.3">
      <c r="B78" s="128">
        <v>23</v>
      </c>
      <c r="C78" s="247" t="s">
        <v>210</v>
      </c>
      <c r="D78" s="248"/>
      <c r="E78" s="91"/>
      <c r="F78" s="58"/>
      <c r="G78" s="58"/>
      <c r="H78" s="58"/>
      <c r="I78" s="61"/>
      <c r="J78" s="58"/>
      <c r="K78" s="58"/>
      <c r="L78" s="58"/>
      <c r="M78" s="61"/>
      <c r="N78" s="58"/>
      <c r="O78" s="61"/>
      <c r="P78" s="61"/>
      <c r="Q78" s="58"/>
      <c r="R78" s="134"/>
      <c r="S78" s="9">
        <v>0</v>
      </c>
      <c r="T78" s="122">
        <v>0</v>
      </c>
      <c r="U78" s="155">
        <v>0</v>
      </c>
    </row>
    <row r="79" spans="2:21" ht="28.5" customHeight="1" x14ac:dyDescent="0.3">
      <c r="B79" s="128">
        <v>24</v>
      </c>
      <c r="C79" s="247" t="s">
        <v>211</v>
      </c>
      <c r="D79" s="248"/>
      <c r="E79" s="91"/>
      <c r="F79" s="58"/>
      <c r="G79" s="58"/>
      <c r="H79" s="58"/>
      <c r="I79" s="61"/>
      <c r="J79" s="58"/>
      <c r="K79" s="58"/>
      <c r="L79" s="58"/>
      <c r="M79" s="61"/>
      <c r="N79" s="58"/>
      <c r="O79" s="61"/>
      <c r="P79" s="61"/>
      <c r="Q79" s="58"/>
      <c r="R79" s="134"/>
      <c r="S79" s="9">
        <v>0</v>
      </c>
      <c r="T79" s="122">
        <v>0</v>
      </c>
      <c r="U79" s="155">
        <v>0</v>
      </c>
    </row>
    <row r="80" spans="2:21" ht="28.5" customHeight="1" x14ac:dyDescent="0.3">
      <c r="B80" s="128">
        <v>25</v>
      </c>
      <c r="C80" s="247" t="s">
        <v>212</v>
      </c>
      <c r="D80" s="248"/>
      <c r="E80" s="91"/>
      <c r="F80" s="58"/>
      <c r="G80" s="58"/>
      <c r="H80" s="58"/>
      <c r="I80" s="61"/>
      <c r="J80" s="58"/>
      <c r="K80" s="58"/>
      <c r="L80" s="58"/>
      <c r="M80" s="61"/>
      <c r="N80" s="58"/>
      <c r="O80" s="61"/>
      <c r="P80" s="61"/>
      <c r="Q80" s="58"/>
      <c r="R80" s="134"/>
      <c r="S80" s="9">
        <v>0</v>
      </c>
      <c r="T80" s="124">
        <v>0</v>
      </c>
      <c r="U80" s="155">
        <v>1</v>
      </c>
    </row>
    <row r="81" spans="2:21" ht="28.5" customHeight="1" x14ac:dyDescent="0.3">
      <c r="B81" s="128">
        <v>26</v>
      </c>
      <c r="C81" s="247" t="s">
        <v>213</v>
      </c>
      <c r="D81" s="248"/>
      <c r="E81" s="91"/>
      <c r="F81" s="58"/>
      <c r="G81" s="58"/>
      <c r="H81" s="58"/>
      <c r="I81" s="61"/>
      <c r="J81" s="58"/>
      <c r="K81" s="58"/>
      <c r="L81" s="58"/>
      <c r="M81" s="61"/>
      <c r="N81" s="58"/>
      <c r="O81" s="61"/>
      <c r="P81" s="61"/>
      <c r="Q81" s="58"/>
      <c r="R81" s="134"/>
      <c r="S81" s="9">
        <v>0</v>
      </c>
      <c r="T81" s="124">
        <v>0</v>
      </c>
      <c r="U81" s="155">
        <v>0</v>
      </c>
    </row>
    <row r="82" spans="2:21" ht="28.5" customHeight="1" x14ac:dyDescent="0.3">
      <c r="B82" s="242" t="s">
        <v>84</v>
      </c>
      <c r="C82" s="243"/>
      <c r="D82" s="244"/>
      <c r="E82" s="91"/>
      <c r="F82" s="58"/>
      <c r="G82" s="58"/>
      <c r="H82" s="58"/>
      <c r="I82" s="61"/>
      <c r="J82" s="58"/>
      <c r="K82" s="58"/>
      <c r="L82" s="58"/>
      <c r="M82" s="61"/>
      <c r="N82" s="58"/>
      <c r="O82" s="61"/>
      <c r="P82" s="61"/>
      <c r="Q82" s="58"/>
      <c r="R82" s="58"/>
      <c r="S82" s="59">
        <f>SUM(S77:S81)</f>
        <v>0</v>
      </c>
      <c r="T82" s="132">
        <f>SUM(T77:T81)</f>
        <v>0</v>
      </c>
      <c r="U82" s="156">
        <f>SUM(U77:U81)</f>
        <v>1</v>
      </c>
    </row>
    <row r="83" spans="2:21" ht="28.5" customHeight="1" x14ac:dyDescent="0.3">
      <c r="B83" s="242" t="s">
        <v>146</v>
      </c>
      <c r="C83" s="243"/>
      <c r="D83" s="244"/>
      <c r="E83" s="91"/>
      <c r="F83" s="58"/>
      <c r="G83" s="58"/>
      <c r="H83" s="58"/>
      <c r="I83" s="61"/>
      <c r="J83" s="58"/>
      <c r="K83" s="58"/>
      <c r="L83" s="58"/>
      <c r="M83" s="61"/>
      <c r="N83" s="58"/>
      <c r="O83" s="61"/>
      <c r="P83" s="61"/>
      <c r="Q83" s="58"/>
      <c r="R83" s="63"/>
      <c r="S83" s="62">
        <f>AVERAGE(S77:S81)</f>
        <v>0</v>
      </c>
      <c r="T83" s="125">
        <f>AVERAGE(T77:T81)</f>
        <v>0</v>
      </c>
      <c r="U83" s="157">
        <f>AVERAGE(U77:U81)</f>
        <v>0.2</v>
      </c>
    </row>
    <row r="84" spans="2:21" ht="28.5" customHeight="1" thickBot="1" x14ac:dyDescent="0.35">
      <c r="B84" s="75"/>
      <c r="C84" s="61"/>
      <c r="D84" s="61"/>
      <c r="E84" s="91"/>
      <c r="F84" s="58"/>
      <c r="G84" s="58"/>
      <c r="H84" s="58"/>
      <c r="I84" s="61"/>
      <c r="J84" s="58"/>
      <c r="K84" s="58"/>
      <c r="L84" s="58"/>
      <c r="M84" s="61"/>
      <c r="N84" s="58"/>
      <c r="O84" s="61"/>
      <c r="P84" s="61"/>
      <c r="Q84" s="58"/>
      <c r="R84" s="63"/>
      <c r="S84" s="63"/>
      <c r="T84" s="58"/>
      <c r="U84" s="158"/>
    </row>
    <row r="85" spans="2:21" ht="28.5" customHeight="1" thickBot="1" x14ac:dyDescent="0.35">
      <c r="B85" s="249" t="s">
        <v>192</v>
      </c>
      <c r="C85" s="250"/>
      <c r="D85" s="251"/>
      <c r="E85" s="91"/>
      <c r="F85" s="58"/>
      <c r="G85" s="58"/>
      <c r="H85" s="58"/>
      <c r="I85" s="61"/>
      <c r="J85" s="58"/>
      <c r="K85" s="58"/>
      <c r="L85" s="58"/>
      <c r="M85" s="61"/>
      <c r="N85" s="58"/>
      <c r="O85" s="61"/>
      <c r="P85" s="61"/>
      <c r="Q85" s="58"/>
      <c r="R85" s="66"/>
      <c r="S85" s="67" t="s">
        <v>193</v>
      </c>
      <c r="T85" s="123" t="s">
        <v>196</v>
      </c>
      <c r="U85" s="152" t="s">
        <v>199</v>
      </c>
    </row>
    <row r="86" spans="2:21" ht="28.5" customHeight="1" x14ac:dyDescent="0.3">
      <c r="B86" s="77">
        <v>22</v>
      </c>
      <c r="C86" s="245" t="s">
        <v>214</v>
      </c>
      <c r="D86" s="246"/>
      <c r="E86" s="91"/>
      <c r="F86" s="58"/>
      <c r="G86" s="58"/>
      <c r="H86" s="58"/>
      <c r="I86" s="61"/>
      <c r="J86" s="58"/>
      <c r="K86" s="58"/>
      <c r="L86" s="58"/>
      <c r="M86" s="61"/>
      <c r="N86" s="58"/>
      <c r="O86" s="61"/>
      <c r="P86" s="61"/>
      <c r="Q86" s="58"/>
      <c r="R86" s="134"/>
      <c r="S86" s="9">
        <v>0</v>
      </c>
      <c r="T86" s="122">
        <v>0</v>
      </c>
      <c r="U86" s="155">
        <v>0</v>
      </c>
    </row>
    <row r="87" spans="2:21" ht="28.5" customHeight="1" x14ac:dyDescent="0.3">
      <c r="B87" s="128">
        <v>23</v>
      </c>
      <c r="C87" s="247" t="s">
        <v>215</v>
      </c>
      <c r="D87" s="248"/>
      <c r="E87" s="91"/>
      <c r="F87" s="58"/>
      <c r="G87" s="58"/>
      <c r="H87" s="58"/>
      <c r="I87" s="61"/>
      <c r="J87" s="58"/>
      <c r="K87" s="58"/>
      <c r="L87" s="58"/>
      <c r="M87" s="61"/>
      <c r="N87" s="58"/>
      <c r="O87" s="61"/>
      <c r="P87" s="61"/>
      <c r="Q87" s="58"/>
      <c r="R87" s="134"/>
      <c r="S87" s="9">
        <v>0</v>
      </c>
      <c r="T87" s="122">
        <v>0</v>
      </c>
      <c r="U87" s="155">
        <v>0</v>
      </c>
    </row>
    <row r="88" spans="2:21" ht="28.5" customHeight="1" x14ac:dyDescent="0.3">
      <c r="B88" s="128">
        <v>24</v>
      </c>
      <c r="C88" s="247" t="s">
        <v>216</v>
      </c>
      <c r="D88" s="248"/>
      <c r="E88" s="91"/>
      <c r="F88" s="58"/>
      <c r="G88" s="58"/>
      <c r="H88" s="58"/>
      <c r="I88" s="61"/>
      <c r="J88" s="58"/>
      <c r="K88" s="58"/>
      <c r="L88" s="58"/>
      <c r="M88" s="61"/>
      <c r="N88" s="58"/>
      <c r="O88" s="61"/>
      <c r="P88" s="61"/>
      <c r="Q88" s="58"/>
      <c r="R88" s="134"/>
      <c r="S88" s="9">
        <v>0</v>
      </c>
      <c r="T88" s="122">
        <v>0</v>
      </c>
      <c r="U88" s="155">
        <v>0</v>
      </c>
    </row>
    <row r="89" spans="2:21" ht="28.5" customHeight="1" x14ac:dyDescent="0.3">
      <c r="B89" s="128">
        <v>25</v>
      </c>
      <c r="C89" s="247" t="s">
        <v>217</v>
      </c>
      <c r="D89" s="248"/>
      <c r="E89" s="91"/>
      <c r="F89" s="58"/>
      <c r="G89" s="58"/>
      <c r="H89" s="58"/>
      <c r="I89" s="61"/>
      <c r="J89" s="58"/>
      <c r="K89" s="58"/>
      <c r="L89" s="58"/>
      <c r="M89" s="61"/>
      <c r="N89" s="58"/>
      <c r="O89" s="61"/>
      <c r="P89" s="61"/>
      <c r="Q89" s="58"/>
      <c r="R89" s="134"/>
      <c r="S89" s="9">
        <v>0</v>
      </c>
      <c r="T89" s="124">
        <v>0</v>
      </c>
      <c r="U89" s="155">
        <v>1</v>
      </c>
    </row>
    <row r="90" spans="2:21" ht="28.5" customHeight="1" x14ac:dyDescent="0.3">
      <c r="B90" s="128">
        <v>26</v>
      </c>
      <c r="C90" s="247" t="s">
        <v>218</v>
      </c>
      <c r="D90" s="248"/>
      <c r="E90" s="91"/>
      <c r="F90" s="58"/>
      <c r="G90" s="58"/>
      <c r="H90" s="58"/>
      <c r="I90" s="61"/>
      <c r="J90" s="58"/>
      <c r="K90" s="58"/>
      <c r="L90" s="58"/>
      <c r="M90" s="61"/>
      <c r="N90" s="58"/>
      <c r="O90" s="61"/>
      <c r="P90" s="61"/>
      <c r="Q90" s="58"/>
      <c r="R90" s="134"/>
      <c r="S90" s="9">
        <v>0</v>
      </c>
      <c r="T90" s="124">
        <v>0</v>
      </c>
      <c r="U90" s="155">
        <v>0</v>
      </c>
    </row>
    <row r="91" spans="2:21" ht="28.5" customHeight="1" x14ac:dyDescent="0.3">
      <c r="B91" s="242" t="s">
        <v>84</v>
      </c>
      <c r="C91" s="243"/>
      <c r="D91" s="244"/>
      <c r="E91" s="91"/>
      <c r="F91" s="58"/>
      <c r="G91" s="58"/>
      <c r="H91" s="58"/>
      <c r="I91" s="61"/>
      <c r="J91" s="58"/>
      <c r="K91" s="58"/>
      <c r="L91" s="58"/>
      <c r="M91" s="61"/>
      <c r="N91" s="58"/>
      <c r="O91" s="61"/>
      <c r="P91" s="61"/>
      <c r="Q91" s="58"/>
      <c r="R91" s="58"/>
      <c r="S91" s="59">
        <f>SUM(S86:S90)</f>
        <v>0</v>
      </c>
      <c r="T91" s="132">
        <f>SUM(T86:T90)</f>
        <v>0</v>
      </c>
      <c r="U91" s="156">
        <f>SUM(U86:U90)</f>
        <v>1</v>
      </c>
    </row>
    <row r="92" spans="2:21" ht="28.5" customHeight="1" x14ac:dyDescent="0.3">
      <c r="B92" s="242" t="s">
        <v>146</v>
      </c>
      <c r="C92" s="243"/>
      <c r="D92" s="244"/>
      <c r="E92" s="91"/>
      <c r="F92" s="58"/>
      <c r="G92" s="58"/>
      <c r="H92" s="58"/>
      <c r="I92" s="61"/>
      <c r="J92" s="58"/>
      <c r="K92" s="58"/>
      <c r="L92" s="58"/>
      <c r="M92" s="61"/>
      <c r="N92" s="58"/>
      <c r="O92" s="61"/>
      <c r="P92" s="61"/>
      <c r="Q92" s="58"/>
      <c r="R92" s="63"/>
      <c r="S92" s="62">
        <f>AVERAGE(S86:S90)</f>
        <v>0</v>
      </c>
      <c r="T92" s="125">
        <f>AVERAGE(T86:T90)</f>
        <v>0</v>
      </c>
      <c r="U92" s="157">
        <f>AVERAGE(U86:U90)</f>
        <v>0.2</v>
      </c>
    </row>
    <row r="93" spans="2:21" ht="28.5" customHeight="1" thickBot="1" x14ac:dyDescent="0.35">
      <c r="B93" s="75"/>
      <c r="C93" s="61"/>
      <c r="D93" s="61"/>
      <c r="E93" s="91"/>
      <c r="F93" s="58"/>
      <c r="G93" s="58"/>
      <c r="H93" s="58"/>
      <c r="I93" s="61"/>
      <c r="J93" s="58"/>
      <c r="K93" s="58"/>
      <c r="L93" s="58"/>
      <c r="M93" s="61"/>
      <c r="N93" s="58"/>
      <c r="O93" s="61"/>
      <c r="P93" s="61"/>
      <c r="Q93" s="58"/>
      <c r="R93" s="63"/>
      <c r="S93" s="63"/>
      <c r="T93" s="117"/>
      <c r="U93" s="158"/>
    </row>
    <row r="94" spans="2:21" ht="28.5" customHeight="1" thickBot="1" x14ac:dyDescent="0.35">
      <c r="B94" s="249" t="s">
        <v>200</v>
      </c>
      <c r="C94" s="250"/>
      <c r="D94" s="251"/>
      <c r="E94" s="91"/>
      <c r="F94" s="58"/>
      <c r="G94" s="58"/>
      <c r="H94" s="58"/>
      <c r="I94" s="61"/>
      <c r="J94" s="58"/>
      <c r="K94" s="58"/>
      <c r="L94" s="58"/>
      <c r="M94" s="61"/>
      <c r="N94" s="58"/>
      <c r="O94" s="61"/>
      <c r="P94" s="61"/>
      <c r="Q94" s="58"/>
      <c r="R94" s="63"/>
      <c r="S94" s="63"/>
      <c r="T94" s="117"/>
      <c r="U94" s="152" t="s">
        <v>105</v>
      </c>
    </row>
    <row r="95" spans="2:21" ht="28.5" customHeight="1" x14ac:dyDescent="0.3">
      <c r="B95" s="77">
        <v>22</v>
      </c>
      <c r="C95" s="245" t="s">
        <v>219</v>
      </c>
      <c r="D95" s="246"/>
      <c r="E95" s="91"/>
      <c r="F95" s="58"/>
      <c r="G95" s="58"/>
      <c r="H95" s="58"/>
      <c r="I95" s="61"/>
      <c r="J95" s="58"/>
      <c r="K95" s="58"/>
      <c r="L95" s="58"/>
      <c r="M95" s="61"/>
      <c r="N95" s="58"/>
      <c r="O95" s="61"/>
      <c r="P95" s="61"/>
      <c r="Q95" s="58"/>
      <c r="R95" s="63"/>
      <c r="S95" s="63"/>
      <c r="T95" s="117"/>
      <c r="U95" s="155">
        <v>0</v>
      </c>
    </row>
    <row r="96" spans="2:21" ht="28.5" customHeight="1" x14ac:dyDescent="0.3">
      <c r="B96" s="128">
        <v>23</v>
      </c>
      <c r="C96" s="247" t="s">
        <v>220</v>
      </c>
      <c r="D96" s="248"/>
      <c r="E96" s="91"/>
      <c r="F96" s="58"/>
      <c r="G96" s="58"/>
      <c r="H96" s="58"/>
      <c r="I96" s="61"/>
      <c r="J96" s="58"/>
      <c r="K96" s="58"/>
      <c r="L96" s="58"/>
      <c r="M96" s="61"/>
      <c r="N96" s="58"/>
      <c r="O96" s="61"/>
      <c r="P96" s="61"/>
      <c r="Q96" s="58"/>
      <c r="R96" s="63"/>
      <c r="S96" s="63"/>
      <c r="T96" s="117"/>
      <c r="U96" s="155">
        <v>0</v>
      </c>
    </row>
    <row r="97" spans="2:21" ht="28.5" customHeight="1" x14ac:dyDescent="0.3">
      <c r="B97" s="128">
        <v>24</v>
      </c>
      <c r="C97" s="247" t="s">
        <v>221</v>
      </c>
      <c r="D97" s="248"/>
      <c r="E97" s="91"/>
      <c r="F97" s="58"/>
      <c r="G97" s="58"/>
      <c r="H97" s="58"/>
      <c r="I97" s="61"/>
      <c r="J97" s="58"/>
      <c r="K97" s="58"/>
      <c r="L97" s="58"/>
      <c r="M97" s="61"/>
      <c r="N97" s="58"/>
      <c r="O97" s="61"/>
      <c r="P97" s="61"/>
      <c r="Q97" s="58"/>
      <c r="R97" s="63"/>
      <c r="S97" s="63"/>
      <c r="T97" s="117"/>
      <c r="U97" s="155">
        <v>0</v>
      </c>
    </row>
    <row r="98" spans="2:21" ht="28.5" customHeight="1" x14ac:dyDescent="0.3">
      <c r="B98" s="128">
        <v>25</v>
      </c>
      <c r="C98" s="247" t="s">
        <v>222</v>
      </c>
      <c r="D98" s="248"/>
      <c r="E98" s="91"/>
      <c r="F98" s="58"/>
      <c r="G98" s="58"/>
      <c r="H98" s="58"/>
      <c r="I98" s="61"/>
      <c r="J98" s="58"/>
      <c r="K98" s="58"/>
      <c r="L98" s="58"/>
      <c r="M98" s="61"/>
      <c r="N98" s="58"/>
      <c r="O98" s="61"/>
      <c r="P98" s="61"/>
      <c r="Q98" s="58"/>
      <c r="R98" s="63"/>
      <c r="S98" s="63"/>
      <c r="T98" s="117"/>
      <c r="U98" s="155">
        <v>1</v>
      </c>
    </row>
    <row r="99" spans="2:21" ht="28.5" customHeight="1" x14ac:dyDescent="0.3">
      <c r="B99" s="128">
        <v>26</v>
      </c>
      <c r="C99" s="247" t="s">
        <v>223</v>
      </c>
      <c r="D99" s="248"/>
      <c r="E99" s="91"/>
      <c r="F99" s="58"/>
      <c r="G99" s="58"/>
      <c r="H99" s="58"/>
      <c r="I99" s="61"/>
      <c r="J99" s="58"/>
      <c r="K99" s="58"/>
      <c r="L99" s="58"/>
      <c r="M99" s="61"/>
      <c r="N99" s="58"/>
      <c r="O99" s="61"/>
      <c r="P99" s="61"/>
      <c r="Q99" s="58"/>
      <c r="R99" s="63"/>
      <c r="S99" s="63"/>
      <c r="T99" s="117"/>
      <c r="U99" s="155">
        <v>0</v>
      </c>
    </row>
    <row r="100" spans="2:21" ht="28.5" customHeight="1" x14ac:dyDescent="0.3">
      <c r="B100" s="242" t="s">
        <v>84</v>
      </c>
      <c r="C100" s="243"/>
      <c r="D100" s="244"/>
      <c r="E100" s="91"/>
      <c r="F100" s="58"/>
      <c r="G100" s="58"/>
      <c r="H100" s="58"/>
      <c r="I100" s="61"/>
      <c r="J100" s="58"/>
      <c r="K100" s="58"/>
      <c r="L100" s="58"/>
      <c r="M100" s="61"/>
      <c r="N100" s="58"/>
      <c r="O100" s="61"/>
      <c r="P100" s="61"/>
      <c r="Q100" s="58"/>
      <c r="R100" s="63"/>
      <c r="S100" s="63"/>
      <c r="T100" s="117"/>
      <c r="U100" s="156">
        <f>SUM(U95:U99)</f>
        <v>1</v>
      </c>
    </row>
    <row r="101" spans="2:21" ht="28.5" customHeight="1" x14ac:dyDescent="0.3">
      <c r="B101" s="242" t="s">
        <v>146</v>
      </c>
      <c r="C101" s="243"/>
      <c r="D101" s="244"/>
      <c r="E101" s="91"/>
      <c r="F101" s="58"/>
      <c r="G101" s="58"/>
      <c r="H101" s="58"/>
      <c r="I101" s="61"/>
      <c r="J101" s="58"/>
      <c r="K101" s="58"/>
      <c r="L101" s="58"/>
      <c r="M101" s="61"/>
      <c r="N101" s="58"/>
      <c r="O101" s="61"/>
      <c r="P101" s="61"/>
      <c r="Q101" s="58"/>
      <c r="R101" s="63"/>
      <c r="S101" s="63"/>
      <c r="T101" s="117"/>
      <c r="U101" s="157">
        <f>AVERAGE(U95:U99)</f>
        <v>0.2</v>
      </c>
    </row>
    <row r="102" spans="2:21" ht="28.5" customHeight="1" thickBot="1" x14ac:dyDescent="0.35">
      <c r="B102" s="75"/>
      <c r="C102" s="61"/>
      <c r="D102" s="61"/>
      <c r="E102" s="91"/>
      <c r="F102" s="58"/>
      <c r="G102" s="58"/>
      <c r="H102" s="58"/>
      <c r="I102" s="61"/>
      <c r="J102" s="58"/>
      <c r="K102" s="58"/>
      <c r="L102" s="58"/>
      <c r="M102" s="61"/>
      <c r="N102" s="58"/>
      <c r="O102" s="61"/>
      <c r="P102" s="61"/>
      <c r="Q102" s="58"/>
      <c r="R102" s="63"/>
      <c r="S102" s="63"/>
      <c r="T102" s="117"/>
      <c r="U102" s="158"/>
    </row>
    <row r="103" spans="2:21" ht="28.5" customHeight="1" thickBot="1" x14ac:dyDescent="0.35">
      <c r="B103" s="249" t="s">
        <v>201</v>
      </c>
      <c r="C103" s="250"/>
      <c r="D103" s="251"/>
      <c r="E103" s="91"/>
      <c r="F103" s="58"/>
      <c r="G103" s="58"/>
      <c r="H103" s="58"/>
      <c r="I103" s="61"/>
      <c r="J103" s="58"/>
      <c r="K103" s="58"/>
      <c r="L103" s="58"/>
      <c r="M103" s="61"/>
      <c r="N103" s="58"/>
      <c r="O103" s="61"/>
      <c r="P103" s="61"/>
      <c r="Q103" s="58"/>
      <c r="R103" s="63"/>
      <c r="S103" s="63"/>
      <c r="T103" s="117"/>
      <c r="U103" s="152" t="s">
        <v>203</v>
      </c>
    </row>
    <row r="104" spans="2:21" ht="28.5" customHeight="1" x14ac:dyDescent="0.3">
      <c r="B104" s="77">
        <v>22</v>
      </c>
      <c r="C104" s="245" t="s">
        <v>224</v>
      </c>
      <c r="D104" s="246"/>
      <c r="E104" s="91"/>
      <c r="F104" s="58"/>
      <c r="G104" s="58"/>
      <c r="H104" s="58"/>
      <c r="I104" s="61"/>
      <c r="J104" s="58"/>
      <c r="K104" s="58"/>
      <c r="L104" s="58"/>
      <c r="M104" s="61"/>
      <c r="N104" s="58"/>
      <c r="O104" s="61"/>
      <c r="P104" s="61"/>
      <c r="Q104" s="58"/>
      <c r="R104" s="63"/>
      <c r="S104" s="63"/>
      <c r="T104" s="117"/>
      <c r="U104" s="155">
        <v>0</v>
      </c>
    </row>
    <row r="105" spans="2:21" ht="28.5" customHeight="1" x14ac:dyDescent="0.3">
      <c r="B105" s="128">
        <v>23</v>
      </c>
      <c r="C105" s="247" t="s">
        <v>225</v>
      </c>
      <c r="D105" s="248"/>
      <c r="E105" s="91"/>
      <c r="F105" s="58"/>
      <c r="G105" s="58"/>
      <c r="H105" s="58"/>
      <c r="I105" s="61"/>
      <c r="J105" s="58"/>
      <c r="K105" s="58"/>
      <c r="L105" s="58"/>
      <c r="M105" s="61"/>
      <c r="N105" s="58"/>
      <c r="O105" s="61"/>
      <c r="P105" s="61"/>
      <c r="Q105" s="58"/>
      <c r="R105" s="63"/>
      <c r="S105" s="63"/>
      <c r="T105" s="117"/>
      <c r="U105" s="155">
        <v>0</v>
      </c>
    </row>
    <row r="106" spans="2:21" ht="28.5" customHeight="1" x14ac:dyDescent="0.3">
      <c r="B106" s="128">
        <v>24</v>
      </c>
      <c r="C106" s="247" t="s">
        <v>226</v>
      </c>
      <c r="D106" s="248"/>
      <c r="E106" s="91"/>
      <c r="F106" s="58"/>
      <c r="G106" s="58"/>
      <c r="H106" s="58"/>
      <c r="I106" s="61"/>
      <c r="J106" s="58"/>
      <c r="K106" s="58"/>
      <c r="L106" s="58"/>
      <c r="M106" s="61"/>
      <c r="N106" s="58"/>
      <c r="O106" s="61"/>
      <c r="P106" s="61"/>
      <c r="Q106" s="58"/>
      <c r="R106" s="63"/>
      <c r="S106" s="63"/>
      <c r="T106" s="117"/>
      <c r="U106" s="155">
        <v>0</v>
      </c>
    </row>
    <row r="107" spans="2:21" ht="28.5" customHeight="1" x14ac:dyDescent="0.3">
      <c r="B107" s="128">
        <v>25</v>
      </c>
      <c r="C107" s="247" t="s">
        <v>227</v>
      </c>
      <c r="D107" s="248"/>
      <c r="E107" s="91"/>
      <c r="F107" s="58"/>
      <c r="G107" s="58"/>
      <c r="H107" s="58"/>
      <c r="I107" s="61"/>
      <c r="J107" s="58"/>
      <c r="K107" s="58"/>
      <c r="L107" s="58"/>
      <c r="M107" s="61"/>
      <c r="N107" s="58"/>
      <c r="O107" s="61"/>
      <c r="P107" s="61"/>
      <c r="Q107" s="58"/>
      <c r="R107" s="63"/>
      <c r="S107" s="63"/>
      <c r="T107" s="117"/>
      <c r="U107" s="155">
        <v>1</v>
      </c>
    </row>
    <row r="108" spans="2:21" ht="28.5" customHeight="1" x14ac:dyDescent="0.3">
      <c r="B108" s="128">
        <v>26</v>
      </c>
      <c r="C108" s="247" t="s">
        <v>228</v>
      </c>
      <c r="D108" s="248"/>
      <c r="E108" s="91"/>
      <c r="F108" s="58"/>
      <c r="G108" s="58"/>
      <c r="H108" s="58"/>
      <c r="I108" s="61"/>
      <c r="J108" s="58"/>
      <c r="K108" s="58"/>
      <c r="L108" s="58"/>
      <c r="M108" s="61"/>
      <c r="N108" s="58"/>
      <c r="O108" s="61"/>
      <c r="P108" s="61"/>
      <c r="Q108" s="58"/>
      <c r="R108" s="63"/>
      <c r="S108" s="63"/>
      <c r="T108" s="117"/>
      <c r="U108" s="155">
        <v>0</v>
      </c>
    </row>
    <row r="109" spans="2:21" ht="28.5" customHeight="1" x14ac:dyDescent="0.3">
      <c r="B109" s="242" t="s">
        <v>84</v>
      </c>
      <c r="C109" s="243"/>
      <c r="D109" s="244"/>
      <c r="E109" s="91"/>
      <c r="F109" s="58"/>
      <c r="G109" s="58"/>
      <c r="H109" s="58"/>
      <c r="I109" s="61"/>
      <c r="J109" s="58"/>
      <c r="K109" s="58"/>
      <c r="L109" s="58"/>
      <c r="M109" s="61"/>
      <c r="N109" s="58"/>
      <c r="O109" s="61"/>
      <c r="P109" s="61"/>
      <c r="Q109" s="58"/>
      <c r="R109" s="63"/>
      <c r="S109" s="63"/>
      <c r="T109" s="117"/>
      <c r="U109" s="156">
        <f>SUM(U104:U108)</f>
        <v>1</v>
      </c>
    </row>
    <row r="110" spans="2:21" ht="28.5" customHeight="1" x14ac:dyDescent="0.3">
      <c r="B110" s="242" t="s">
        <v>146</v>
      </c>
      <c r="C110" s="243"/>
      <c r="D110" s="244"/>
      <c r="E110" s="91"/>
      <c r="F110" s="58"/>
      <c r="G110" s="58"/>
      <c r="H110" s="58"/>
      <c r="I110" s="61"/>
      <c r="J110" s="58"/>
      <c r="K110" s="58"/>
      <c r="L110" s="58"/>
      <c r="M110" s="61"/>
      <c r="N110" s="58"/>
      <c r="O110" s="61"/>
      <c r="P110" s="61"/>
      <c r="Q110" s="58"/>
      <c r="R110" s="63"/>
      <c r="S110" s="63"/>
      <c r="T110" s="117"/>
      <c r="U110" s="157">
        <f>AVERAGE(U104:U108)</f>
        <v>0.2</v>
      </c>
    </row>
    <row r="111" spans="2:21" ht="28.5" customHeight="1" thickBot="1" x14ac:dyDescent="0.35">
      <c r="B111" s="75"/>
      <c r="C111" s="61"/>
      <c r="D111" s="61"/>
      <c r="E111" s="91"/>
      <c r="F111" s="58"/>
      <c r="G111" s="58"/>
      <c r="H111" s="58"/>
      <c r="I111" s="61"/>
      <c r="J111" s="58"/>
      <c r="K111" s="58"/>
      <c r="L111" s="58"/>
      <c r="M111" s="61"/>
      <c r="N111" s="58"/>
      <c r="O111" s="61"/>
      <c r="P111" s="61"/>
      <c r="Q111" s="58"/>
      <c r="R111" s="63"/>
      <c r="S111" s="63"/>
      <c r="T111" s="117"/>
      <c r="U111" s="158"/>
    </row>
    <row r="112" spans="2:21" ht="28.5" customHeight="1" thickBot="1" x14ac:dyDescent="0.35">
      <c r="B112" s="249" t="s">
        <v>202</v>
      </c>
      <c r="C112" s="250"/>
      <c r="D112" s="251"/>
      <c r="E112" s="91"/>
      <c r="F112" s="58"/>
      <c r="G112" s="58"/>
      <c r="H112" s="58"/>
      <c r="I112" s="61"/>
      <c r="J112" s="58"/>
      <c r="K112" s="58"/>
      <c r="L112" s="58"/>
      <c r="M112" s="61"/>
      <c r="N112" s="58"/>
      <c r="O112" s="61"/>
      <c r="P112" s="61"/>
      <c r="Q112" s="58"/>
      <c r="R112" s="63"/>
      <c r="S112" s="63"/>
      <c r="T112" s="117"/>
      <c r="U112" s="152" t="s">
        <v>204</v>
      </c>
    </row>
    <row r="113" spans="2:21" ht="28.5" customHeight="1" x14ac:dyDescent="0.3">
      <c r="B113" s="77">
        <v>22</v>
      </c>
      <c r="C113" s="245" t="s">
        <v>229</v>
      </c>
      <c r="D113" s="246"/>
      <c r="E113" s="91"/>
      <c r="F113" s="58"/>
      <c r="G113" s="58"/>
      <c r="H113" s="58"/>
      <c r="I113" s="61"/>
      <c r="J113" s="58"/>
      <c r="K113" s="58"/>
      <c r="L113" s="58"/>
      <c r="M113" s="61"/>
      <c r="N113" s="58"/>
      <c r="O113" s="61"/>
      <c r="P113" s="61"/>
      <c r="Q113" s="58"/>
      <c r="R113" s="63"/>
      <c r="S113" s="63"/>
      <c r="T113" s="117"/>
      <c r="U113" s="155">
        <v>0</v>
      </c>
    </row>
    <row r="114" spans="2:21" ht="28.5" customHeight="1" x14ac:dyDescent="0.3">
      <c r="B114" s="128">
        <v>23</v>
      </c>
      <c r="C114" s="247" t="s">
        <v>230</v>
      </c>
      <c r="D114" s="248"/>
      <c r="E114" s="91"/>
      <c r="F114" s="58"/>
      <c r="G114" s="58"/>
      <c r="H114" s="58"/>
      <c r="I114" s="61"/>
      <c r="J114" s="58"/>
      <c r="K114" s="58"/>
      <c r="L114" s="58"/>
      <c r="M114" s="61"/>
      <c r="N114" s="58"/>
      <c r="O114" s="61"/>
      <c r="P114" s="61"/>
      <c r="Q114" s="58"/>
      <c r="R114" s="63"/>
      <c r="S114" s="63"/>
      <c r="T114" s="117"/>
      <c r="U114" s="155">
        <v>0</v>
      </c>
    </row>
    <row r="115" spans="2:21" ht="28.5" customHeight="1" x14ac:dyDescent="0.3">
      <c r="B115" s="128">
        <v>24</v>
      </c>
      <c r="C115" s="247" t="s">
        <v>231</v>
      </c>
      <c r="D115" s="248"/>
      <c r="E115" s="91"/>
      <c r="F115" s="58"/>
      <c r="G115" s="58"/>
      <c r="H115" s="58"/>
      <c r="I115" s="61"/>
      <c r="J115" s="58"/>
      <c r="K115" s="58"/>
      <c r="L115" s="58"/>
      <c r="M115" s="61"/>
      <c r="N115" s="58"/>
      <c r="O115" s="61"/>
      <c r="P115" s="61"/>
      <c r="Q115" s="58"/>
      <c r="R115" s="63"/>
      <c r="S115" s="63"/>
      <c r="T115" s="117"/>
      <c r="U115" s="155">
        <v>0</v>
      </c>
    </row>
    <row r="116" spans="2:21" ht="28.5" customHeight="1" x14ac:dyDescent="0.3">
      <c r="B116" s="128">
        <v>25</v>
      </c>
      <c r="C116" s="247" t="s">
        <v>232</v>
      </c>
      <c r="D116" s="248"/>
      <c r="E116" s="91"/>
      <c r="F116" s="58"/>
      <c r="G116" s="58"/>
      <c r="H116" s="58"/>
      <c r="I116" s="61"/>
      <c r="J116" s="58"/>
      <c r="K116" s="58"/>
      <c r="L116" s="58"/>
      <c r="M116" s="61"/>
      <c r="N116" s="58"/>
      <c r="O116" s="61"/>
      <c r="P116" s="61"/>
      <c r="Q116" s="58"/>
      <c r="R116" s="63"/>
      <c r="S116" s="63"/>
      <c r="T116" s="117"/>
      <c r="U116" s="155">
        <v>1</v>
      </c>
    </row>
    <row r="117" spans="2:21" ht="28.5" customHeight="1" x14ac:dyDescent="0.3">
      <c r="B117" s="128">
        <v>26</v>
      </c>
      <c r="C117" s="247" t="s">
        <v>233</v>
      </c>
      <c r="D117" s="248"/>
      <c r="E117" s="91"/>
      <c r="F117" s="58"/>
      <c r="G117" s="58"/>
      <c r="H117" s="58"/>
      <c r="I117" s="61"/>
      <c r="J117" s="58"/>
      <c r="K117" s="58"/>
      <c r="L117" s="58"/>
      <c r="M117" s="61"/>
      <c r="N117" s="58"/>
      <c r="O117" s="61"/>
      <c r="P117" s="61"/>
      <c r="Q117" s="58"/>
      <c r="R117" s="63"/>
      <c r="S117" s="63"/>
      <c r="T117" s="117"/>
      <c r="U117" s="155">
        <v>0</v>
      </c>
    </row>
    <row r="118" spans="2:21" ht="28.5" customHeight="1" x14ac:dyDescent="0.3">
      <c r="B118" s="242" t="s">
        <v>84</v>
      </c>
      <c r="C118" s="243"/>
      <c r="D118" s="244"/>
      <c r="E118" s="91"/>
      <c r="F118" s="58"/>
      <c r="G118" s="58"/>
      <c r="H118" s="58"/>
      <c r="I118" s="61"/>
      <c r="J118" s="58"/>
      <c r="K118" s="58"/>
      <c r="L118" s="58"/>
      <c r="M118" s="61"/>
      <c r="N118" s="58"/>
      <c r="O118" s="61"/>
      <c r="P118" s="61"/>
      <c r="Q118" s="58"/>
      <c r="R118" s="63"/>
      <c r="S118" s="63"/>
      <c r="T118" s="117"/>
      <c r="U118" s="156">
        <f>SUM(U113:U117)</f>
        <v>1</v>
      </c>
    </row>
    <row r="119" spans="2:21" ht="28.5" customHeight="1" x14ac:dyDescent="0.3">
      <c r="B119" s="242" t="s">
        <v>146</v>
      </c>
      <c r="C119" s="243"/>
      <c r="D119" s="244"/>
      <c r="E119" s="91"/>
      <c r="F119" s="58"/>
      <c r="G119" s="58"/>
      <c r="H119" s="58"/>
      <c r="I119" s="61"/>
      <c r="J119" s="58"/>
      <c r="K119" s="58"/>
      <c r="L119" s="58"/>
      <c r="M119" s="61"/>
      <c r="N119" s="58"/>
      <c r="O119" s="61"/>
      <c r="P119" s="61"/>
      <c r="Q119" s="58"/>
      <c r="R119" s="63"/>
      <c r="S119" s="63"/>
      <c r="T119" s="117"/>
      <c r="U119" s="157">
        <f>AVERAGE(U113:U117)</f>
        <v>0.2</v>
      </c>
    </row>
    <row r="120" spans="2:21" ht="28.5" customHeight="1" thickBot="1" x14ac:dyDescent="0.35">
      <c r="B120" s="75"/>
      <c r="C120" s="61"/>
      <c r="D120" s="61"/>
      <c r="E120" s="91"/>
      <c r="F120" s="58"/>
      <c r="G120" s="58"/>
      <c r="H120" s="58"/>
      <c r="I120" s="61"/>
      <c r="J120" s="58"/>
      <c r="K120" s="58"/>
      <c r="L120" s="58"/>
      <c r="M120" s="61"/>
      <c r="N120" s="58"/>
      <c r="O120" s="61"/>
      <c r="P120" s="61"/>
      <c r="Q120" s="58"/>
      <c r="R120" s="63"/>
      <c r="S120" s="63"/>
      <c r="T120" s="117"/>
      <c r="U120" s="158"/>
    </row>
    <row r="121" spans="2:21" ht="28.5" customHeight="1" thickBot="1" x14ac:dyDescent="0.35">
      <c r="B121" s="249" t="s">
        <v>205</v>
      </c>
      <c r="C121" s="250"/>
      <c r="D121" s="251"/>
      <c r="E121" s="91"/>
      <c r="F121" s="58"/>
      <c r="G121" s="58"/>
      <c r="H121" s="58"/>
      <c r="I121" s="61"/>
      <c r="J121" s="58"/>
      <c r="K121" s="58"/>
      <c r="L121" s="58"/>
      <c r="M121" s="61"/>
      <c r="N121" s="58"/>
      <c r="O121" s="61"/>
      <c r="P121" s="61"/>
      <c r="Q121" s="58"/>
      <c r="R121" s="63"/>
      <c r="S121" s="63"/>
      <c r="T121" s="117"/>
      <c r="U121" s="152" t="s">
        <v>206</v>
      </c>
    </row>
    <row r="122" spans="2:21" ht="28.5" customHeight="1" x14ac:dyDescent="0.3">
      <c r="B122" s="77">
        <v>22</v>
      </c>
      <c r="C122" s="245" t="s">
        <v>234</v>
      </c>
      <c r="D122" s="246"/>
      <c r="E122" s="91"/>
      <c r="F122" s="58"/>
      <c r="G122" s="58"/>
      <c r="H122" s="58"/>
      <c r="I122" s="61"/>
      <c r="J122" s="58"/>
      <c r="K122" s="58"/>
      <c r="L122" s="58"/>
      <c r="M122" s="61"/>
      <c r="N122" s="58"/>
      <c r="O122" s="61"/>
      <c r="P122" s="61"/>
      <c r="Q122" s="58"/>
      <c r="R122" s="63"/>
      <c r="S122" s="63"/>
      <c r="T122" s="117"/>
      <c r="U122" s="155">
        <v>0</v>
      </c>
    </row>
    <row r="123" spans="2:21" ht="28.5" customHeight="1" x14ac:dyDescent="0.3">
      <c r="B123" s="128">
        <v>23</v>
      </c>
      <c r="C123" s="247" t="s">
        <v>235</v>
      </c>
      <c r="D123" s="248"/>
      <c r="E123" s="91"/>
      <c r="F123" s="58"/>
      <c r="G123" s="58"/>
      <c r="H123" s="58"/>
      <c r="I123" s="61"/>
      <c r="J123" s="58"/>
      <c r="K123" s="58"/>
      <c r="L123" s="58"/>
      <c r="M123" s="61"/>
      <c r="N123" s="58"/>
      <c r="O123" s="61"/>
      <c r="P123" s="61"/>
      <c r="Q123" s="58"/>
      <c r="R123" s="63"/>
      <c r="S123" s="63"/>
      <c r="T123" s="117"/>
      <c r="U123" s="155">
        <v>0</v>
      </c>
    </row>
    <row r="124" spans="2:21" ht="28.5" customHeight="1" x14ac:dyDescent="0.3">
      <c r="B124" s="128">
        <v>24</v>
      </c>
      <c r="C124" s="247" t="s">
        <v>236</v>
      </c>
      <c r="D124" s="248"/>
      <c r="E124" s="91"/>
      <c r="F124" s="58"/>
      <c r="G124" s="58"/>
      <c r="H124" s="58"/>
      <c r="I124" s="61"/>
      <c r="J124" s="58"/>
      <c r="K124" s="58"/>
      <c r="L124" s="58"/>
      <c r="M124" s="61"/>
      <c r="N124" s="58"/>
      <c r="O124" s="61"/>
      <c r="P124" s="61"/>
      <c r="Q124" s="58"/>
      <c r="R124" s="63"/>
      <c r="S124" s="63"/>
      <c r="T124" s="117"/>
      <c r="U124" s="155">
        <v>0</v>
      </c>
    </row>
    <row r="125" spans="2:21" ht="28.5" customHeight="1" x14ac:dyDescent="0.3">
      <c r="B125" s="128">
        <v>25</v>
      </c>
      <c r="C125" s="247" t="s">
        <v>237</v>
      </c>
      <c r="D125" s="248"/>
      <c r="E125" s="91"/>
      <c r="F125" s="58"/>
      <c r="G125" s="58"/>
      <c r="H125" s="58"/>
      <c r="I125" s="61"/>
      <c r="J125" s="58"/>
      <c r="K125" s="58"/>
      <c r="L125" s="58"/>
      <c r="M125" s="61"/>
      <c r="N125" s="58"/>
      <c r="O125" s="61"/>
      <c r="P125" s="61"/>
      <c r="Q125" s="58"/>
      <c r="R125" s="63"/>
      <c r="S125" s="63"/>
      <c r="T125" s="117"/>
      <c r="U125" s="155">
        <v>1</v>
      </c>
    </row>
    <row r="126" spans="2:21" ht="28.5" customHeight="1" x14ac:dyDescent="0.3">
      <c r="B126" s="128">
        <v>26</v>
      </c>
      <c r="C126" s="247" t="s">
        <v>238</v>
      </c>
      <c r="D126" s="248"/>
      <c r="E126" s="91"/>
      <c r="F126" s="58"/>
      <c r="G126" s="58"/>
      <c r="H126" s="58"/>
      <c r="I126" s="61"/>
      <c r="J126" s="58"/>
      <c r="K126" s="58"/>
      <c r="L126" s="58"/>
      <c r="M126" s="61"/>
      <c r="N126" s="58"/>
      <c r="O126" s="61"/>
      <c r="P126" s="61"/>
      <c r="Q126" s="58"/>
      <c r="R126" s="63"/>
      <c r="S126" s="63"/>
      <c r="T126" s="117"/>
      <c r="U126" s="155">
        <v>0</v>
      </c>
    </row>
    <row r="127" spans="2:21" ht="28.5" customHeight="1" x14ac:dyDescent="0.3">
      <c r="B127" s="242" t="s">
        <v>84</v>
      </c>
      <c r="C127" s="243"/>
      <c r="D127" s="244"/>
      <c r="E127" s="91"/>
      <c r="F127" s="58"/>
      <c r="G127" s="58"/>
      <c r="H127" s="58"/>
      <c r="I127" s="61"/>
      <c r="J127" s="58"/>
      <c r="K127" s="58"/>
      <c r="L127" s="58"/>
      <c r="M127" s="61"/>
      <c r="N127" s="58"/>
      <c r="O127" s="61"/>
      <c r="P127" s="61"/>
      <c r="Q127" s="58"/>
      <c r="R127" s="63"/>
      <c r="S127" s="63"/>
      <c r="T127" s="117"/>
      <c r="U127" s="156">
        <f>SUM(U122:U126)</f>
        <v>1</v>
      </c>
    </row>
    <row r="128" spans="2:21" ht="28.5" customHeight="1" thickBot="1" x14ac:dyDescent="0.35">
      <c r="B128" s="252" t="s">
        <v>146</v>
      </c>
      <c r="C128" s="253"/>
      <c r="D128" s="254"/>
      <c r="E128" s="91"/>
      <c r="F128" s="58"/>
      <c r="G128" s="58"/>
      <c r="H128" s="58"/>
      <c r="I128" s="61"/>
      <c r="J128" s="58"/>
      <c r="K128" s="58"/>
      <c r="L128" s="58"/>
      <c r="M128" s="61"/>
      <c r="N128" s="58"/>
      <c r="O128" s="61"/>
      <c r="P128" s="61"/>
      <c r="Q128" s="58"/>
      <c r="R128" s="61"/>
      <c r="S128" s="61"/>
      <c r="T128" s="58"/>
      <c r="U128" s="159">
        <f>AVERAGE(U122:U126)</f>
        <v>0.2</v>
      </c>
    </row>
    <row r="129" spans="2:21" ht="28.5" customHeight="1" thickBot="1" x14ac:dyDescent="0.35">
      <c r="B129" s="257" t="s">
        <v>147</v>
      </c>
      <c r="C129" s="258"/>
      <c r="D129" s="258"/>
      <c r="E129" s="87">
        <f>SUM(E10)</f>
        <v>1</v>
      </c>
      <c r="F129" s="80">
        <f>SUM(F10)</f>
        <v>4.5</v>
      </c>
      <c r="G129" s="142">
        <f>SUM(G10)</f>
        <v>1</v>
      </c>
      <c r="H129" s="142">
        <f>SUM(H10)</f>
        <v>4</v>
      </c>
      <c r="I129" s="80">
        <f>SUM(I10+I19)</f>
        <v>1</v>
      </c>
      <c r="J129" s="80">
        <f>SUM(J10+J19)</f>
        <v>2</v>
      </c>
      <c r="K129" s="80">
        <f>SUM(K10+K19)</f>
        <v>1</v>
      </c>
      <c r="L129" s="81">
        <f>SUM(L10+L19)</f>
        <v>1</v>
      </c>
      <c r="M129" s="80">
        <f>SUM(M10+M19+M28)</f>
        <v>9</v>
      </c>
      <c r="N129" s="80">
        <f>SUM(N10+N19+N28+N37)</f>
        <v>4</v>
      </c>
      <c r="O129" s="80">
        <f>SUM(O10+O19+O28+O37+O46)</f>
        <v>16</v>
      </c>
      <c r="P129" s="80">
        <f>SUM(P10+P19+P28+P37+P46)</f>
        <v>16</v>
      </c>
      <c r="Q129" s="80">
        <f>SUM(Q10+Q19+Q28+Q37+Q46+Q55)</f>
        <v>6</v>
      </c>
      <c r="R129" s="142">
        <f>SUM(R10+R19+R28+R37+R46+R55+R64+R73)</f>
        <v>9</v>
      </c>
      <c r="S129" s="80">
        <f>SUM(S10+S19+S28+S37+S46+S55+S64+S73+S82+S91)</f>
        <v>11</v>
      </c>
      <c r="T129" s="80">
        <f>SUM(T10+T19+T28+T37+T46+T55+T64+T73+T82+T91)</f>
        <v>8</v>
      </c>
      <c r="U129" s="143">
        <f>SUM(U10+U19+U28+U37+U46+U55+U64+U73+U82+U91+U100+U109+U118+U127)</f>
        <v>14</v>
      </c>
    </row>
    <row r="130" spans="2:21" ht="28.5" customHeight="1" thickBot="1" x14ac:dyDescent="0.35">
      <c r="B130" s="255" t="s">
        <v>148</v>
      </c>
      <c r="C130" s="256"/>
      <c r="D130" s="256"/>
      <c r="E130" s="145">
        <f>E129/5*100/100</f>
        <v>0.2</v>
      </c>
      <c r="F130" s="127">
        <f>F129/5*100/100</f>
        <v>0.9</v>
      </c>
      <c r="G130" s="146">
        <f>G129/5*100/100</f>
        <v>0.2</v>
      </c>
      <c r="H130" s="146">
        <f>H129/5*100/100</f>
        <v>0.8</v>
      </c>
      <c r="I130" s="127">
        <f>I129/10*100/100</f>
        <v>0.1</v>
      </c>
      <c r="J130" s="127">
        <f>J129/10*100/100</f>
        <v>0.2</v>
      </c>
      <c r="K130" s="127">
        <f>K129/10*100/100</f>
        <v>0.1</v>
      </c>
      <c r="L130" s="161">
        <f>L129/10*100/100</f>
        <v>0.1</v>
      </c>
      <c r="M130" s="127">
        <f>M129/15*100/100</f>
        <v>0.6</v>
      </c>
      <c r="N130" s="127">
        <f>N129/20*100/100</f>
        <v>0.2</v>
      </c>
      <c r="O130" s="127">
        <f>O129/25*100/100</f>
        <v>0.64</v>
      </c>
      <c r="P130" s="127">
        <f>P129/25*100/100</f>
        <v>0.64</v>
      </c>
      <c r="Q130" s="127">
        <f>Q129/30*100/100</f>
        <v>0.2</v>
      </c>
      <c r="R130" s="127">
        <f>R129/40*100/100</f>
        <v>0.22500000000000001</v>
      </c>
      <c r="S130" s="127">
        <f>S129/50*100/100</f>
        <v>0.22</v>
      </c>
      <c r="T130" s="127">
        <f>T129/50*100/100</f>
        <v>0.16</v>
      </c>
      <c r="U130" s="160">
        <f>SUM(U129/70*100/100)</f>
        <v>0.2</v>
      </c>
    </row>
  </sheetData>
  <mergeCells count="121">
    <mergeCell ref="C7:D7"/>
    <mergeCell ref="C2:D2"/>
    <mergeCell ref="B3:D3"/>
    <mergeCell ref="B4:D4"/>
    <mergeCell ref="C5:D5"/>
    <mergeCell ref="C6:D6"/>
    <mergeCell ref="B121:D121"/>
    <mergeCell ref="C122:D122"/>
    <mergeCell ref="C123:D123"/>
    <mergeCell ref="B19:D19"/>
    <mergeCell ref="C8:D8"/>
    <mergeCell ref="C9:D9"/>
    <mergeCell ref="B10:D10"/>
    <mergeCell ref="B11:D11"/>
    <mergeCell ref="B13:D13"/>
    <mergeCell ref="C14:D14"/>
    <mergeCell ref="C15:D15"/>
    <mergeCell ref="C16:D16"/>
    <mergeCell ref="C17:D17"/>
    <mergeCell ref="C18:D18"/>
    <mergeCell ref="B20:D20"/>
    <mergeCell ref="B22:D22"/>
    <mergeCell ref="C23:D23"/>
    <mergeCell ref="C54:D54"/>
    <mergeCell ref="I23:I29"/>
    <mergeCell ref="C24:D24"/>
    <mergeCell ref="C25:D25"/>
    <mergeCell ref="C26:D26"/>
    <mergeCell ref="C27:D27"/>
    <mergeCell ref="B28:D28"/>
    <mergeCell ref="B29:D29"/>
    <mergeCell ref="B31:D31"/>
    <mergeCell ref="C32:D32"/>
    <mergeCell ref="I32:I38"/>
    <mergeCell ref="C33:D33"/>
    <mergeCell ref="C34:D34"/>
    <mergeCell ref="C35:D35"/>
    <mergeCell ref="C36:D36"/>
    <mergeCell ref="B37:D37"/>
    <mergeCell ref="B38:D38"/>
    <mergeCell ref="B40:D40"/>
    <mergeCell ref="C41:D41"/>
    <mergeCell ref="I41:I47"/>
    <mergeCell ref="C42:D42"/>
    <mergeCell ref="C43:D43"/>
    <mergeCell ref="C44:D44"/>
    <mergeCell ref="C45:D45"/>
    <mergeCell ref="B46:D46"/>
    <mergeCell ref="B47:D47"/>
    <mergeCell ref="B58:D58"/>
    <mergeCell ref="C59:D59"/>
    <mergeCell ref="C60:D60"/>
    <mergeCell ref="B73:D73"/>
    <mergeCell ref="B74:D74"/>
    <mergeCell ref="B49:D49"/>
    <mergeCell ref="C50:D50"/>
    <mergeCell ref="I50:I56"/>
    <mergeCell ref="C51:D51"/>
    <mergeCell ref="C52:D52"/>
    <mergeCell ref="C53:D53"/>
    <mergeCell ref="B55:D55"/>
    <mergeCell ref="B56:D56"/>
    <mergeCell ref="B130:D130"/>
    <mergeCell ref="B67:D67"/>
    <mergeCell ref="C68:D68"/>
    <mergeCell ref="C69:D69"/>
    <mergeCell ref="C70:D70"/>
    <mergeCell ref="C71:D71"/>
    <mergeCell ref="C72:D72"/>
    <mergeCell ref="C61:D61"/>
    <mergeCell ref="C62:D62"/>
    <mergeCell ref="C63:D63"/>
    <mergeCell ref="B64:D64"/>
    <mergeCell ref="B65:D65"/>
    <mergeCell ref="C77:D77"/>
    <mergeCell ref="C78:D78"/>
    <mergeCell ref="C79:D79"/>
    <mergeCell ref="C80:D80"/>
    <mergeCell ref="C81:D81"/>
    <mergeCell ref="B82:D82"/>
    <mergeCell ref="B83:D83"/>
    <mergeCell ref="B129:D129"/>
    <mergeCell ref="C124:D124"/>
    <mergeCell ref="C125:D125"/>
    <mergeCell ref="C126:D126"/>
    <mergeCell ref="B127:D127"/>
    <mergeCell ref="B128:D128"/>
    <mergeCell ref="B92:D92"/>
    <mergeCell ref="B94:D94"/>
    <mergeCell ref="C95:D95"/>
    <mergeCell ref="C90:D90"/>
    <mergeCell ref="B91:D91"/>
    <mergeCell ref="B85:D85"/>
    <mergeCell ref="C86:D86"/>
    <mergeCell ref="C87:D87"/>
    <mergeCell ref="C88:D88"/>
    <mergeCell ref="C89:D89"/>
    <mergeCell ref="E3:U3"/>
    <mergeCell ref="B118:D118"/>
    <mergeCell ref="B119:D119"/>
    <mergeCell ref="C113:D113"/>
    <mergeCell ref="C114:D114"/>
    <mergeCell ref="C115:D115"/>
    <mergeCell ref="C116:D116"/>
    <mergeCell ref="C117:D117"/>
    <mergeCell ref="C107:D107"/>
    <mergeCell ref="C108:D108"/>
    <mergeCell ref="B109:D109"/>
    <mergeCell ref="B110:D110"/>
    <mergeCell ref="B112:D112"/>
    <mergeCell ref="B101:D101"/>
    <mergeCell ref="B103:D103"/>
    <mergeCell ref="C104:D104"/>
    <mergeCell ref="C105:D105"/>
    <mergeCell ref="C106:D106"/>
    <mergeCell ref="C96:D96"/>
    <mergeCell ref="C97:D97"/>
    <mergeCell ref="C98:D98"/>
    <mergeCell ref="C99:D99"/>
    <mergeCell ref="B100:D100"/>
    <mergeCell ref="B76:D7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Overall Ranking with All Scores</vt:lpstr>
      <vt:lpstr>Anti-Corruption Programmes</vt:lpstr>
      <vt:lpstr>Organisational Transparency</vt:lpstr>
      <vt:lpstr>Domestic Financial Reporting</vt:lpstr>
      <vt:lpstr>Country by Country Reporting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HARITHA</cp:lastModifiedBy>
  <cp:revision/>
  <dcterms:created xsi:type="dcterms:W3CDTF">2020-03-25T13:27:12Z</dcterms:created>
  <dcterms:modified xsi:type="dcterms:W3CDTF">2020-06-17T11:13:05Z</dcterms:modified>
  <cp:category/>
  <cp:contentStatus/>
</cp:coreProperties>
</file>